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9-12-2009" sheetId="1" r:id="rId1"/>
    <sheet name="19-10-2006 Zła" sheetId="2" state="hidden" r:id="rId2"/>
  </sheets>
  <definedNames>
    <definedName name="_xlnm.Print_Area" localSheetId="0">'29-12-2009'!$A$1:$F$233</definedName>
  </definedNames>
  <calcPr fullCalcOnLoad="1"/>
</workbook>
</file>

<file path=xl/sharedStrings.xml><?xml version="1.0" encoding="utf-8"?>
<sst xmlns="http://schemas.openxmlformats.org/spreadsheetml/2006/main" count="555" uniqueCount="292">
  <si>
    <t>Dochody od osób pr.,fiz..i innych jed.nie pos.os.pr.oraz wydatki związane z ich poborem</t>
  </si>
  <si>
    <t>Wpływy z pod.roln.,leś.cc.spadków idar.oraz pod.i opł.lok.od os.prawnych i innych jednostek</t>
  </si>
  <si>
    <t>2480</t>
  </si>
  <si>
    <t>Zakup nieruchomości w Ustrzykach Dolnych</t>
  </si>
  <si>
    <t>Dotacja podmiotowa z bud.dla instytucji kultury</t>
  </si>
  <si>
    <t>0020</t>
  </si>
  <si>
    <t>0770</t>
  </si>
  <si>
    <t>Rozchody ogółem</t>
  </si>
  <si>
    <t>Spłaty otrzymanych krajowych pożyczek i kredytów</t>
  </si>
  <si>
    <t xml:space="preserve">spłata rat pożyczki WFOŚiGW </t>
  </si>
  <si>
    <t>spłata rat pożyczki NFOŚ</t>
  </si>
  <si>
    <t>Kredyty krajowe w tym:</t>
  </si>
  <si>
    <t>spłata kredytu BGK EBI</t>
  </si>
  <si>
    <t>spłata kredytu BBS</t>
  </si>
  <si>
    <r>
      <t xml:space="preserve">c)  spłatę wcześniej zaciągniętych zobowiązań z tytułu pożyczek i kredytów  w wysokości   </t>
    </r>
    <r>
      <rPr>
        <b/>
        <sz val="10"/>
        <color indexed="8"/>
        <rFont val="Arial Narrow"/>
        <family val="2"/>
      </rPr>
      <t>1.247.106,48</t>
    </r>
    <r>
      <rPr>
        <sz val="10"/>
        <color indexed="8"/>
        <rFont val="Arial Narrow"/>
        <family val="2"/>
      </rPr>
      <t xml:space="preserve"> zł.</t>
    </r>
  </si>
  <si>
    <t>Udziały gmin w podatkach stanowiących dochód budżetu pań.</t>
  </si>
  <si>
    <t>Podatek dochodowy od osób prawnych</t>
  </si>
  <si>
    <t>Wpłaty z tytułu odpł.nabycia prawa wł. oraz pr.użytk.wiecz.nier.</t>
  </si>
  <si>
    <t>2310</t>
  </si>
  <si>
    <t>Uchwała XL/305/09</t>
  </si>
  <si>
    <r>
      <t xml:space="preserve">a)   pokrycie występującego w ciągu roku przejściowego deficytu budżetu gminy w wysokości   </t>
    </r>
    <r>
      <rPr>
        <b/>
        <sz val="10"/>
        <color indexed="8"/>
        <rFont val="Arial Narrow"/>
        <family val="2"/>
      </rPr>
      <t>2.000.000,-</t>
    </r>
    <r>
      <rPr>
        <sz val="10"/>
        <color indexed="8"/>
        <rFont val="Arial Narrow"/>
        <family val="2"/>
      </rPr>
      <t xml:space="preserve"> zł,</t>
    </r>
  </si>
  <si>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</si>
  <si>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</si>
  <si>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</si>
  <si>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</si>
  <si>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</si>
  <si>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</si>
  <si>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</si>
  <si>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</si>
  <si>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</si>
  <si>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</si>
  <si>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</si>
  <si>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</si>
  <si>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</si>
  <si>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</si>
  <si>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</si>
  <si>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</si>
  <si>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</si>
  <si>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</si>
  <si>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</si>
  <si>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</si>
  <si>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z dnia  29 grudnia 2009 roku</t>
  </si>
  <si>
    <t>Wynagrodzenia osobowe pracowników (gmina)</t>
  </si>
  <si>
    <t>0750</t>
  </si>
  <si>
    <t>0320</t>
  </si>
  <si>
    <t>0910</t>
  </si>
  <si>
    <t>Podatek rolny</t>
  </si>
  <si>
    <t>0330</t>
  </si>
  <si>
    <t>Podatek leśny</t>
  </si>
  <si>
    <t>0340</t>
  </si>
  <si>
    <t>0370</t>
  </si>
  <si>
    <t>Podatek od środków transportowych</t>
  </si>
  <si>
    <t>Opłata od posiadania psa</t>
  </si>
  <si>
    <t>0460</t>
  </si>
  <si>
    <t>4330</t>
  </si>
  <si>
    <t>Wykup działek w Stańkowej</t>
  </si>
  <si>
    <t>2.Zmniejsza się przychody  z tytułu kredytu w banku komercyjnym w wysokości 1.441.368,57 zł.</t>
  </si>
  <si>
    <r>
      <t xml:space="preserve">3. Zmienia się limit zobowiązań z tytułu kredytów i pożyczek na kwotę   </t>
    </r>
    <r>
      <rPr>
        <b/>
        <sz val="10"/>
        <color indexed="8"/>
        <rFont val="Arial Narrow"/>
        <family val="2"/>
      </rPr>
      <t>5.116.000,00</t>
    </r>
    <r>
      <rPr>
        <sz val="10"/>
        <color indexed="8"/>
        <rFont val="Arial Narrow"/>
        <family val="2"/>
      </rPr>
      <t xml:space="preserve"> zł, na:</t>
    </r>
  </si>
  <si>
    <r>
      <t xml:space="preserve">b)  finansowanie planowanego deficytu budżetu gminy w wysokości  </t>
    </r>
    <r>
      <rPr>
        <b/>
        <sz val="10"/>
        <color indexed="8"/>
        <rFont val="Arial Narrow"/>
        <family val="2"/>
      </rPr>
      <t xml:space="preserve">1.868.893,52 </t>
    </r>
    <r>
      <rPr>
        <sz val="10"/>
        <color indexed="8"/>
        <rFont val="Arial Narrow"/>
        <family val="2"/>
      </rPr>
      <t>zł,</t>
    </r>
  </si>
  <si>
    <t>Zakup usług remontowych\</t>
  </si>
  <si>
    <t>Wpływy i wydatki związane z gromadzeniem opłat prod.</t>
  </si>
  <si>
    <t>Oddziały przedszkolne w szkołach podstawowych</t>
  </si>
  <si>
    <t>Domy pomocy społecznej</t>
  </si>
  <si>
    <t>Zatoka autobusowa Hoszów</t>
  </si>
  <si>
    <t>Zatoka autobusowa Ustrzyki D.</t>
  </si>
  <si>
    <t>Oświetlenie miast i wsi</t>
  </si>
  <si>
    <t>Usługi opiekuńcze i specjalistyczne usługi opiekuńcze</t>
  </si>
  <si>
    <t>Dotacje celowe otrzym z gmin na zad bież. realizowane n.p. porozumień</t>
  </si>
  <si>
    <t>Odsetki od nieterminowych wpłat z tyt. pod i opłat</t>
  </si>
  <si>
    <t>Dochody z najmu i dzierżawy składników  mająt.</t>
  </si>
  <si>
    <t xml:space="preserve">Wynagrodzenia osobowe pracowników </t>
  </si>
  <si>
    <t xml:space="preserve">Urzędy gmin </t>
  </si>
  <si>
    <t>Wpływy z innych opłat stanow. dochody jst n.p. ustaw</t>
  </si>
  <si>
    <t>Wpływy z opłaty eksploatacyjnej</t>
  </si>
  <si>
    <t>Handel</t>
  </si>
  <si>
    <t>Zakup usług przez jst od innych jst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</si>
  <si>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</si>
  <si>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</si>
  <si>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</si>
  <si>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</si>
  <si>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</si>
  <si>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</si>
  <si>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</si>
  <si>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</si>
  <si>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</si>
  <si>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</si>
  <si>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</si>
  <si>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</si>
  <si>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</si>
  <si>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</si>
  <si>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</si>
  <si>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</si>
  <si>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</si>
  <si>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</si>
  <si>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</si>
  <si>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</si>
  <si>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</si>
  <si>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</si>
  <si>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</si>
  <si>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</si>
  <si>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</si>
  <si>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</si>
  <si>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</si>
  <si>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</si>
  <si>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</si>
  <si>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</si>
  <si>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</si>
  <si>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</si>
  <si>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</si>
  <si>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</si>
  <si>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</si>
  <si>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</si>
  <si>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</si>
  <si>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</si>
  <si>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</si>
  <si>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</si>
  <si>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</si>
  <si>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</si>
  <si>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</si>
  <si>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</si>
  <si>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</si>
  <si>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</si>
  <si>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</si>
  <si>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</si>
  <si>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</si>
  <si>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</si>
  <si>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</si>
  <si>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</si>
  <si>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</si>
  <si>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</si>
  <si>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</si>
  <si>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</si>
  <si>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</si>
  <si>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</si>
  <si>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</si>
  <si>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</si>
  <si>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</si>
  <si>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</si>
  <si>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</si>
  <si>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</si>
  <si>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</si>
  <si>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</si>
  <si>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</si>
  <si>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</si>
  <si>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</si>
  <si>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</si>
  <si>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</si>
  <si>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</si>
  <si>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</si>
  <si>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</si>
  <si>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</si>
  <si>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</si>
  <si>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</si>
  <si>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</si>
  <si>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</si>
  <si>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</si>
  <si>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</si>
  <si>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</si>
  <si>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</si>
  <si>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</si>
  <si>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</si>
  <si>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</si>
  <si>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</si>
  <si>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</si>
  <si>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</si>
  <si>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</si>
  <si>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</si>
  <si>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</si>
  <si>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</si>
  <si>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</si>
  <si>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</si>
  <si>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Wpływy z różnych dochodów (kary umowne)</t>
  </si>
  <si>
    <r>
      <t xml:space="preserve">Zwiększa   się  budżet  gminy  na  rok  2009  o  kwotę  </t>
    </r>
    <r>
      <rPr>
        <b/>
        <sz val="10"/>
        <rFont val="Arial Narrow"/>
        <family val="2"/>
      </rPr>
      <t>109.993,00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zł, w sposób następujący:</t>
    </r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</si>
  <si>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</si>
  <si>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</si>
  <si>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</si>
  <si>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</si>
  <si>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</si>
  <si>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</si>
  <si>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</si>
  <si>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</si>
  <si>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</si>
  <si>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</si>
  <si>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</si>
  <si>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</si>
  <si>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</si>
  <si>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</si>
  <si>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</si>
  <si>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</si>
  <si>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</si>
  <si>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</si>
  <si>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</si>
  <si>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</si>
  <si>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</si>
  <si>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</si>
  <si>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</si>
  <si>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</si>
  <si>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</si>
  <si>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</si>
  <si>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</si>
  <si>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2910</t>
  </si>
  <si>
    <t>Pomoc społeczna</t>
  </si>
  <si>
    <t>Gospodarka mieszkaniowa</t>
  </si>
  <si>
    <t>Gospodarka gruntami i nieruchomościami</t>
  </si>
  <si>
    <t>0970</t>
  </si>
  <si>
    <t>Świadczenia rodzinne, zaliczka alim. oraz składki na ubez.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</si>
  <si>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</si>
  <si>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Pozostała działalność</t>
  </si>
  <si>
    <t>Wpływy z różnych opłat</t>
  </si>
  <si>
    <t>Wpływy z różnych dochodów (zwrot zasiłków z lat.ub)</t>
  </si>
  <si>
    <t>Kultura fizyczna i sport</t>
  </si>
  <si>
    <t>Administracja publiczna</t>
  </si>
  <si>
    <t>Przychody ogółem</t>
  </si>
  <si>
    <t xml:space="preserve">Przychody z zaciągniętych pożyczek i kredytów </t>
  </si>
  <si>
    <t>Plan 2009</t>
  </si>
  <si>
    <t>Dostarczanie wody</t>
  </si>
  <si>
    <t xml:space="preserve">Chodnik w m.-ci Krościenko </t>
  </si>
  <si>
    <t>Leśnictwo</t>
  </si>
  <si>
    <t>Gospodarka leśna</t>
  </si>
  <si>
    <t>Wpływy ze sprzedaży wyrobów</t>
  </si>
  <si>
    <t>1. Zwiększa się budżet po stronie dochodów o kwotę  552.758,00 zł  oraz zmniejsza się budżet po stronie wydatków  o kwotę 888.610,57 zł  dokonując jednocześnie zmniejszenia deficytu o łączną kwotę 1.441.368,57 zł  tj:</t>
  </si>
  <si>
    <t>w sprawie wprowadzenia zmian do budżetu Gminy Ustrzyki Dolne na rok 2009</t>
  </si>
  <si>
    <t>Zwrot dotacji wyk.niezg.z przezn.lub pob. w nadm. wysokości</t>
  </si>
  <si>
    <t xml:space="preserve">pożyczka WFOŚIGW </t>
  </si>
  <si>
    <t>4270</t>
  </si>
  <si>
    <t>6060</t>
  </si>
  <si>
    <t>0500</t>
  </si>
  <si>
    <t>Podatek od czynności cywilnoprawnych</t>
  </si>
  <si>
    <t>0310</t>
  </si>
  <si>
    <t>Podatek od nieruchomości</t>
  </si>
  <si>
    <t>4210</t>
  </si>
  <si>
    <t>Zakup materiałów i wyposażenia</t>
  </si>
  <si>
    <t>Nazwa zakładu - Przychody</t>
  </si>
  <si>
    <t>Nazwa zakładu - Wydatki</t>
  </si>
  <si>
    <t xml:space="preserve">Różne rozliczenia </t>
  </si>
  <si>
    <t>Część oświatowa subwencji ogólnej dla jst</t>
  </si>
  <si>
    <t>2920</t>
  </si>
  <si>
    <t>Subwencje ogólne z budżetu państwa</t>
  </si>
  <si>
    <t>Podatek od spadków i darowizn</t>
  </si>
  <si>
    <t>Wpływy z opłaty produktowej</t>
  </si>
  <si>
    <t>Wpływy z pod.roln.,leś.cc.spadków idar.oraz pod.i opł.lok.od os.fiz</t>
  </si>
  <si>
    <t>Otrzymane spadki zapisy darowizny</t>
  </si>
  <si>
    <t>Zadania w zakresie kultury fizycznej i sportu</t>
  </si>
  <si>
    <t>0690</t>
  </si>
  <si>
    <t>4430</t>
  </si>
  <si>
    <t>Wytwarzanie i zaopat. w energię elektryczną, gaz i wodę</t>
  </si>
  <si>
    <t>Różne opłaty i składki</t>
  </si>
  <si>
    <t>3110</t>
  </si>
  <si>
    <t>Świadczenia społeczne</t>
  </si>
  <si>
    <t>0360</t>
  </si>
  <si>
    <t>0400</t>
  </si>
  <si>
    <t>020</t>
  </si>
  <si>
    <t>02001</t>
  </si>
  <si>
    <t>0840</t>
  </si>
  <si>
    <t>8070</t>
  </si>
  <si>
    <t>Wpływy z różnych dochodów (rozliczenia z lat.ub)</t>
  </si>
  <si>
    <t>Dotacja rozwojowa</t>
  </si>
  <si>
    <t>0830</t>
  </si>
  <si>
    <t>2360</t>
  </si>
  <si>
    <t>0490</t>
  </si>
  <si>
    <t>0430</t>
  </si>
  <si>
    <t xml:space="preserve">Wpływy z usług </t>
  </si>
  <si>
    <t>2750</t>
  </si>
  <si>
    <t>Środki na uzupełnienie dochodów gmin</t>
  </si>
  <si>
    <t>Uzupełnienie subwencji ogólnej dla jst</t>
  </si>
  <si>
    <t>Kary i odszkodowania wypłacane na rzecz op</t>
  </si>
  <si>
    <t>wpływy inne</t>
  </si>
  <si>
    <t>Amortyzacja</t>
  </si>
  <si>
    <t>a) zwiększyć plan przychody o kwotę   147.610,00 zł,</t>
  </si>
  <si>
    <t xml:space="preserve">b) zwiększyć plan wydatków o kwotę  147.610,00 zł </t>
  </si>
  <si>
    <t>Wpływy z pod.roln.,leś.cc.spad. i dar.oraz pod.i opł.lok.od os.fiz</t>
  </si>
  <si>
    <t>Stołówki szkolne</t>
  </si>
  <si>
    <t>Dochody jst zw.z real.zad.z zak.adm.rząd.</t>
  </si>
  <si>
    <t>Usługi opiekuńcze i specjalistyczne</t>
  </si>
  <si>
    <t>0760</t>
  </si>
  <si>
    <t>Wpływy z tyt.przek.pr.użytkow.w pr.własności</t>
  </si>
  <si>
    <t>Wpływy z opłaty targowej</t>
  </si>
  <si>
    <t>0410</t>
  </si>
  <si>
    <t>Wpływy z opłaty skarbowej</t>
  </si>
  <si>
    <t>Wpływy z innych opłat pobieranych przez jst np.ustaw</t>
  </si>
  <si>
    <t>6208</t>
  </si>
  <si>
    <t>wydatki bieżące</t>
  </si>
  <si>
    <t>Zmienić załącznik nr 9 do uchwały w sprawie budżetu gminy na rok 2009 "Plan przychodów i wydatków zakładów budżetowych" w sposób następujący:</t>
  </si>
  <si>
    <t>4260</t>
  </si>
  <si>
    <t>Zakup energii</t>
  </si>
  <si>
    <t>Obsługa długu publicznego</t>
  </si>
  <si>
    <t>Obsługa papierów wartościowych, kredytów i pożyczek</t>
  </si>
  <si>
    <t>Przedszkole nr 1</t>
  </si>
  <si>
    <t>Przedszkole nr 2</t>
  </si>
  <si>
    <t>PGM</t>
  </si>
  <si>
    <t>wpływy z różnych dochodów</t>
  </si>
  <si>
    <t>Odsetki od otrzym.pożyczek i kredytów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</si>
</sst>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  <numFmt numFmtId="172" formatCode="#,##0.00_ ;[Red]\-#,##0.00\ 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u val="singleAccounting"/>
      <sz val="10"/>
      <name val="Arial Narrow"/>
      <family val="2"/>
    </font>
    <font>
      <b/>
      <sz val="10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3" fontId="4" fillId="0" borderId="2" xfId="15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3" fontId="3" fillId="4" borderId="4" xfId="15" applyFont="1" applyFill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43" fontId="3" fillId="4" borderId="6" xfId="15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43" fontId="3" fillId="0" borderId="0" xfId="0" applyNumberFormat="1" applyFont="1" applyFill="1" applyBorder="1" applyAlignment="1">
      <alignment horizontal="center"/>
    </xf>
    <xf numFmtId="43" fontId="4" fillId="0" borderId="18" xfId="15" applyFont="1" applyBorder="1" applyAlignment="1">
      <alignment horizontal="center"/>
    </xf>
    <xf numFmtId="43" fontId="4" fillId="0" borderId="15" xfId="15" applyFont="1" applyBorder="1" applyAlignment="1">
      <alignment horizontal="center"/>
    </xf>
    <xf numFmtId="43" fontId="11" fillId="0" borderId="15" xfId="15" applyFont="1" applyBorder="1" applyAlignment="1">
      <alignment horizontal="center"/>
    </xf>
    <xf numFmtId="43" fontId="4" fillId="0" borderId="15" xfId="15" applyFont="1" applyFill="1" applyBorder="1" applyAlignment="1">
      <alignment horizontal="center"/>
    </xf>
    <xf numFmtId="43" fontId="6" fillId="0" borderId="15" xfId="15" applyFont="1" applyBorder="1" applyAlignment="1">
      <alignment horizontal="center"/>
    </xf>
    <xf numFmtId="43" fontId="4" fillId="0" borderId="17" xfId="15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3" fontId="4" fillId="0" borderId="0" xfId="15" applyFont="1" applyFill="1" applyBorder="1" applyAlignment="1">
      <alignment vertical="top"/>
    </xf>
    <xf numFmtId="43" fontId="4" fillId="0" borderId="2" xfId="15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3" fontId="3" fillId="0" borderId="0" xfId="15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43" fontId="3" fillId="0" borderId="1" xfId="15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43" fontId="6" fillId="0" borderId="15" xfId="15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3" fontId="4" fillId="5" borderId="0" xfId="15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3" fontId="3" fillId="0" borderId="15" xfId="15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top" wrapText="1"/>
    </xf>
    <xf numFmtId="43" fontId="3" fillId="0" borderId="17" xfId="15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0" fontId="3" fillId="4" borderId="11" xfId="0" applyFont="1" applyFill="1" applyBorder="1" applyAlignment="1">
      <alignment horizontal="center" vertical="top" wrapText="1"/>
    </xf>
    <xf numFmtId="165" fontId="3" fillId="4" borderId="18" xfId="15" applyNumberFormat="1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43" fontId="3" fillId="4" borderId="17" xfId="15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justify" vertical="center" wrapText="1"/>
    </xf>
    <xf numFmtId="43" fontId="4" fillId="0" borderId="2" xfId="15" applyFont="1" applyFill="1" applyBorder="1" applyAlignment="1">
      <alignment horizontal="justify" vertical="center" wrapText="1"/>
    </xf>
    <xf numFmtId="43" fontId="4" fillId="0" borderId="0" xfId="15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1" xfId="0" applyFont="1" applyFill="1" applyBorder="1" applyAlignment="1">
      <alignment vertical="top"/>
    </xf>
    <xf numFmtId="43" fontId="3" fillId="0" borderId="1" xfId="15" applyFont="1" applyFill="1" applyBorder="1" applyAlignment="1">
      <alignment horizontal="justify" vertical="center" wrapText="1"/>
    </xf>
    <xf numFmtId="43" fontId="3" fillId="0" borderId="0" xfId="15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43" fontId="4" fillId="0" borderId="4" xfId="15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view="pageBreakPreview" zoomScaleSheetLayoutView="100" workbookViewId="0" topLeftCell="A1">
      <selection activeCell="H54" sqref="H54"/>
    </sheetView>
  </sheetViews>
  <sheetFormatPr defaultColWidth="9.00390625" defaultRowHeight="12.75"/>
  <cols>
    <col min="1" max="1" width="5.125" style="54" customWidth="1"/>
    <col min="2" max="2" width="5.625" style="54" customWidth="1"/>
    <col min="3" max="3" width="5.375" style="54" customWidth="1"/>
    <col min="4" max="4" width="44.375" style="51" customWidth="1"/>
    <col min="5" max="6" width="13.75390625" style="52" customWidth="1"/>
    <col min="7" max="7" width="14.375" style="49" customWidth="1"/>
    <col min="8" max="8" width="12.25390625" style="69" customWidth="1"/>
    <col min="9" max="11" width="13.125" style="69" customWidth="1"/>
    <col min="12" max="12" width="16.00390625" style="69" customWidth="1"/>
    <col min="13" max="13" width="16.00390625" style="51" customWidth="1"/>
    <col min="14" max="16384" width="9.125" style="51" customWidth="1"/>
  </cols>
  <sheetData>
    <row r="1" spans="1:6" ht="12.75">
      <c r="A1" s="238" t="s">
        <v>19</v>
      </c>
      <c r="B1" s="238"/>
      <c r="C1" s="238"/>
      <c r="D1" s="238"/>
      <c r="E1" s="238"/>
      <c r="F1" s="238"/>
    </row>
    <row r="2" spans="1:6" ht="12.75">
      <c r="A2" s="238" t="s">
        <v>21</v>
      </c>
      <c r="B2" s="238"/>
      <c r="C2" s="238"/>
      <c r="D2" s="238"/>
      <c r="E2" s="238"/>
      <c r="F2" s="238"/>
    </row>
    <row r="3" spans="1:6" ht="12.75">
      <c r="A3" s="238" t="s">
        <v>41</v>
      </c>
      <c r="B3" s="238"/>
      <c r="C3" s="238"/>
      <c r="D3" s="238"/>
      <c r="E3" s="238"/>
      <c r="F3" s="238"/>
    </row>
    <row r="4" spans="1:6" ht="12.75">
      <c r="A4" s="239" t="s">
        <v>221</v>
      </c>
      <c r="B4" s="239"/>
      <c r="C4" s="239"/>
      <c r="D4" s="239"/>
      <c r="E4" s="239"/>
      <c r="F4" s="239"/>
    </row>
    <row r="5" spans="1:6" ht="12.75">
      <c r="A5" s="100"/>
      <c r="B5" s="100"/>
      <c r="C5" s="60"/>
      <c r="D5" s="62"/>
      <c r="E5" s="7"/>
      <c r="F5" s="63"/>
    </row>
    <row r="6" spans="1:6" ht="39.75" customHeight="1">
      <c r="A6" s="228" t="s">
        <v>206</v>
      </c>
      <c r="B6" s="228"/>
      <c r="C6" s="228"/>
      <c r="D6" s="228"/>
      <c r="E6" s="228"/>
      <c r="F6" s="228"/>
    </row>
    <row r="7" spans="1:6" ht="12.75" customHeight="1">
      <c r="A7" s="59"/>
      <c r="B7" s="59"/>
      <c r="C7" s="59"/>
      <c r="D7" s="59"/>
      <c r="E7" s="59"/>
      <c r="F7" s="59"/>
    </row>
    <row r="8" spans="1:6" ht="12.75">
      <c r="A8" s="229" t="s">
        <v>23</v>
      </c>
      <c r="B8" s="229"/>
      <c r="C8" s="229"/>
      <c r="D8" s="229"/>
      <c r="E8" s="229"/>
      <c r="F8" s="229"/>
    </row>
    <row r="9" spans="1:6" ht="12.75">
      <c r="A9" s="248" t="s">
        <v>172</v>
      </c>
      <c r="B9" s="248"/>
      <c r="C9" s="248"/>
      <c r="D9" s="248"/>
      <c r="E9" s="248"/>
      <c r="F9" s="54"/>
    </row>
    <row r="10" spans="1:6" ht="12.75">
      <c r="A10" s="124"/>
      <c r="B10" s="124"/>
      <c r="C10" s="124"/>
      <c r="D10" s="124"/>
      <c r="E10" s="124"/>
      <c r="F10" s="54"/>
    </row>
    <row r="11" spans="1:6" ht="12.75">
      <c r="A11" s="255" t="s">
        <v>27</v>
      </c>
      <c r="B11" s="255"/>
      <c r="C11" s="255"/>
      <c r="D11" s="255"/>
      <c r="E11" s="255"/>
      <c r="F11" s="54"/>
    </row>
    <row r="12" spans="1:6" ht="12.75">
      <c r="A12" s="53" t="s">
        <v>24</v>
      </c>
      <c r="B12" s="53" t="s">
        <v>36</v>
      </c>
      <c r="C12" s="68" t="s">
        <v>22</v>
      </c>
      <c r="D12" s="51" t="s">
        <v>25</v>
      </c>
      <c r="E12" s="52" t="s">
        <v>26</v>
      </c>
      <c r="F12" s="54"/>
    </row>
    <row r="13" spans="1:6" ht="12.75">
      <c r="A13" s="65" t="s">
        <v>251</v>
      </c>
      <c r="B13" s="65"/>
      <c r="C13" s="65"/>
      <c r="D13" s="81" t="s">
        <v>217</v>
      </c>
      <c r="E13" s="66">
        <f>E14</f>
        <v>2500</v>
      </c>
      <c r="F13" s="54"/>
    </row>
    <row r="14" spans="1:6" ht="12.75">
      <c r="A14" s="68"/>
      <c r="B14" s="205" t="s">
        <v>252</v>
      </c>
      <c r="C14" s="53"/>
      <c r="D14" s="62" t="s">
        <v>218</v>
      </c>
      <c r="E14" s="49">
        <f>E15</f>
        <v>2500</v>
      </c>
      <c r="F14" s="54"/>
    </row>
    <row r="15" spans="1:6" ht="12.75">
      <c r="A15" s="70"/>
      <c r="B15" s="70"/>
      <c r="C15" s="71" t="s">
        <v>253</v>
      </c>
      <c r="D15" s="211" t="s">
        <v>219</v>
      </c>
      <c r="E15" s="73">
        <v>2500</v>
      </c>
      <c r="F15" s="54"/>
    </row>
    <row r="16" spans="1:6" ht="12.75">
      <c r="A16" s="64">
        <v>750</v>
      </c>
      <c r="B16" s="64"/>
      <c r="C16" s="65"/>
      <c r="D16" s="225" t="s">
        <v>211</v>
      </c>
      <c r="E16" s="66">
        <f>E17</f>
        <v>8140</v>
      </c>
      <c r="F16" s="54"/>
    </row>
    <row r="17" spans="1:6" ht="12.75">
      <c r="A17" s="53"/>
      <c r="B17" s="53">
        <v>75095</v>
      </c>
      <c r="C17" s="68"/>
      <c r="D17" s="69" t="s">
        <v>207</v>
      </c>
      <c r="E17" s="49">
        <f>E18+E19</f>
        <v>8140</v>
      </c>
      <c r="F17" s="54"/>
    </row>
    <row r="18" spans="1:6" ht="12.75">
      <c r="A18" s="53"/>
      <c r="B18" s="53"/>
      <c r="C18" s="68" t="s">
        <v>110</v>
      </c>
      <c r="D18" s="198" t="s">
        <v>241</v>
      </c>
      <c r="E18" s="49">
        <v>4600</v>
      </c>
      <c r="F18" s="54"/>
    </row>
    <row r="19" spans="1:6" ht="12.75">
      <c r="A19" s="53"/>
      <c r="B19" s="53"/>
      <c r="C19" s="68" t="s">
        <v>204</v>
      </c>
      <c r="D19" s="48" t="s">
        <v>171</v>
      </c>
      <c r="E19" s="49">
        <v>3540</v>
      </c>
      <c r="F19" s="54"/>
    </row>
    <row r="20" spans="1:6" ht="12.75">
      <c r="A20" s="64">
        <v>758</v>
      </c>
      <c r="B20" s="64"/>
      <c r="C20" s="65"/>
      <c r="D20" s="182" t="s">
        <v>234</v>
      </c>
      <c r="E20" s="66">
        <f>E21+E23</f>
        <v>74240</v>
      </c>
      <c r="F20" s="54"/>
    </row>
    <row r="21" spans="1:6" ht="12.75">
      <c r="A21" s="56"/>
      <c r="B21" s="53">
        <v>75801</v>
      </c>
      <c r="C21" s="68"/>
      <c r="D21" s="69" t="s">
        <v>235</v>
      </c>
      <c r="E21" s="192">
        <f>E22</f>
        <v>36875</v>
      </c>
      <c r="F21" s="54"/>
    </row>
    <row r="22" spans="1:6" ht="12.75">
      <c r="A22" s="56"/>
      <c r="B22" s="53"/>
      <c r="C22" s="68" t="s">
        <v>236</v>
      </c>
      <c r="D22" s="69" t="s">
        <v>237</v>
      </c>
      <c r="E22" s="192">
        <v>36875</v>
      </c>
      <c r="F22" s="54"/>
    </row>
    <row r="23" spans="1:6" ht="12.75">
      <c r="A23" s="56"/>
      <c r="B23" s="53">
        <v>75802</v>
      </c>
      <c r="C23" s="68"/>
      <c r="D23" s="69" t="s">
        <v>264</v>
      </c>
      <c r="E23" s="192">
        <f>E24</f>
        <v>37365</v>
      </c>
      <c r="F23" s="54"/>
    </row>
    <row r="24" spans="1:6" ht="12.75">
      <c r="A24" s="56"/>
      <c r="B24" s="53"/>
      <c r="C24" s="68" t="s">
        <v>262</v>
      </c>
      <c r="D24" s="69" t="s">
        <v>263</v>
      </c>
      <c r="E24" s="192">
        <v>37365</v>
      </c>
      <c r="F24" s="54"/>
    </row>
    <row r="25" spans="1:12" ht="12.75">
      <c r="A25" s="64">
        <v>801</v>
      </c>
      <c r="B25" s="64"/>
      <c r="C25" s="65"/>
      <c r="D25" s="166" t="s">
        <v>30</v>
      </c>
      <c r="E25" s="66">
        <f>E26+E28+E30</f>
        <v>15700</v>
      </c>
      <c r="F25" s="54"/>
      <c r="H25" s="56"/>
      <c r="I25" s="203"/>
      <c r="J25" s="194"/>
      <c r="K25" s="121"/>
      <c r="L25" s="195"/>
    </row>
    <row r="26" spans="1:12" ht="12.75">
      <c r="A26" s="53"/>
      <c r="B26" s="53">
        <v>80101</v>
      </c>
      <c r="C26" s="68"/>
      <c r="D26" s="48" t="s">
        <v>77</v>
      </c>
      <c r="E26" s="49">
        <f>E27</f>
        <v>10500</v>
      </c>
      <c r="F26" s="54"/>
      <c r="H26" s="53"/>
      <c r="I26" s="175"/>
      <c r="J26" s="180"/>
      <c r="L26" s="192"/>
    </row>
    <row r="27" spans="1:12" ht="12.75">
      <c r="A27" s="53"/>
      <c r="B27" s="53"/>
      <c r="C27" s="68" t="s">
        <v>257</v>
      </c>
      <c r="D27" s="69" t="s">
        <v>261</v>
      </c>
      <c r="E27" s="49">
        <f>3500+7000</f>
        <v>10500</v>
      </c>
      <c r="F27" s="54"/>
      <c r="H27" s="53"/>
      <c r="I27" s="175"/>
      <c r="J27" s="180"/>
      <c r="L27" s="192"/>
    </row>
    <row r="28" spans="1:12" ht="12.75">
      <c r="A28" s="53"/>
      <c r="B28" s="53">
        <v>80103</v>
      </c>
      <c r="C28" s="68"/>
      <c r="D28" s="69" t="s">
        <v>61</v>
      </c>
      <c r="E28" s="49">
        <f>E29</f>
        <v>5000</v>
      </c>
      <c r="F28" s="54"/>
      <c r="H28" s="53"/>
      <c r="I28" s="175"/>
      <c r="J28" s="180"/>
      <c r="L28" s="192"/>
    </row>
    <row r="29" spans="1:12" ht="12.75">
      <c r="A29" s="53"/>
      <c r="B29" s="53"/>
      <c r="C29" s="68" t="s">
        <v>110</v>
      </c>
      <c r="D29" s="69" t="s">
        <v>241</v>
      </c>
      <c r="E29" s="49">
        <v>5000</v>
      </c>
      <c r="F29" s="54"/>
      <c r="H29" s="53"/>
      <c r="I29" s="175"/>
      <c r="J29" s="180"/>
      <c r="L29" s="192"/>
    </row>
    <row r="30" spans="1:12" ht="12.75">
      <c r="A30" s="53"/>
      <c r="B30" s="53">
        <v>80148</v>
      </c>
      <c r="C30" s="68"/>
      <c r="D30" s="48" t="s">
        <v>271</v>
      </c>
      <c r="E30" s="49">
        <f>E31</f>
        <v>200</v>
      </c>
      <c r="F30" s="54"/>
      <c r="H30" s="53"/>
      <c r="I30" s="175"/>
      <c r="J30" s="180"/>
      <c r="L30" s="192"/>
    </row>
    <row r="31" spans="1:12" ht="12.75">
      <c r="A31" s="53"/>
      <c r="B31" s="53"/>
      <c r="C31" s="68" t="s">
        <v>204</v>
      </c>
      <c r="D31" s="48" t="s">
        <v>255</v>
      </c>
      <c r="E31" s="49">
        <v>200</v>
      </c>
      <c r="F31" s="54"/>
      <c r="H31" s="53"/>
      <c r="I31" s="175"/>
      <c r="J31" s="180"/>
      <c r="L31" s="192"/>
    </row>
    <row r="32" spans="1:6" ht="12.75">
      <c r="A32" s="64">
        <v>852</v>
      </c>
      <c r="B32" s="64"/>
      <c r="C32" s="65"/>
      <c r="D32" s="75" t="s">
        <v>201</v>
      </c>
      <c r="E32" s="66">
        <f>E33+E36</f>
        <v>6790</v>
      </c>
      <c r="F32" s="54"/>
    </row>
    <row r="33" spans="1:6" ht="12.75">
      <c r="A33" s="53"/>
      <c r="B33" s="53">
        <v>85212</v>
      </c>
      <c r="C33" s="68"/>
      <c r="D33" s="48" t="s">
        <v>205</v>
      </c>
      <c r="E33" s="49">
        <f>E35+E34</f>
        <v>6520</v>
      </c>
      <c r="F33" s="54"/>
    </row>
    <row r="34" spans="1:6" ht="12.75">
      <c r="A34" s="53"/>
      <c r="B34" s="53"/>
      <c r="C34" s="68" t="s">
        <v>204</v>
      </c>
      <c r="D34" s="48" t="s">
        <v>209</v>
      </c>
      <c r="E34" s="49">
        <v>100</v>
      </c>
      <c r="F34" s="54"/>
    </row>
    <row r="35" spans="1:6" ht="12.75">
      <c r="A35" s="53"/>
      <c r="B35" s="53"/>
      <c r="C35" s="68" t="s">
        <v>258</v>
      </c>
      <c r="D35" s="48" t="s">
        <v>272</v>
      </c>
      <c r="E35" s="49">
        <v>6420</v>
      </c>
      <c r="F35" s="54"/>
    </row>
    <row r="36" spans="1:6" ht="12.75">
      <c r="A36" s="53"/>
      <c r="B36" s="53">
        <v>85228</v>
      </c>
      <c r="C36" s="68"/>
      <c r="D36" s="48" t="s">
        <v>273</v>
      </c>
      <c r="E36" s="49">
        <f>E37</f>
        <v>270</v>
      </c>
      <c r="F36" s="54"/>
    </row>
    <row r="37" spans="1:6" ht="12.75">
      <c r="A37" s="53"/>
      <c r="B37" s="53"/>
      <c r="C37" s="68" t="s">
        <v>258</v>
      </c>
      <c r="D37" s="48" t="s">
        <v>272</v>
      </c>
      <c r="E37" s="49">
        <v>270</v>
      </c>
      <c r="F37" s="54"/>
    </row>
    <row r="38" spans="1:12" s="178" customFormat="1" ht="12.75">
      <c r="A38" s="64">
        <v>900</v>
      </c>
      <c r="B38" s="64"/>
      <c r="C38" s="65"/>
      <c r="D38" s="81" t="s">
        <v>28</v>
      </c>
      <c r="E38" s="66">
        <f>E39</f>
        <v>1783</v>
      </c>
      <c r="F38" s="177"/>
      <c r="G38" s="80"/>
      <c r="H38" s="121"/>
      <c r="I38" s="121"/>
      <c r="J38" s="121"/>
      <c r="K38" s="121"/>
      <c r="L38" s="121"/>
    </row>
    <row r="39" spans="1:6" ht="12.75">
      <c r="A39" s="53"/>
      <c r="B39" s="53">
        <v>90020</v>
      </c>
      <c r="C39" s="68"/>
      <c r="D39" s="48" t="s">
        <v>60</v>
      </c>
      <c r="E39" s="49">
        <f>E40</f>
        <v>1783</v>
      </c>
      <c r="F39" s="54"/>
    </row>
    <row r="40" spans="1:6" ht="12.75">
      <c r="A40" s="70"/>
      <c r="B40" s="70"/>
      <c r="C40" s="71" t="s">
        <v>250</v>
      </c>
      <c r="D40" s="78" t="s">
        <v>239</v>
      </c>
      <c r="E40" s="73">
        <v>1783</v>
      </c>
      <c r="F40" s="54"/>
    </row>
    <row r="41" spans="1:6" ht="12.75">
      <c r="A41" s="64">
        <v>926</v>
      </c>
      <c r="B41" s="64"/>
      <c r="C41" s="65"/>
      <c r="D41" s="182" t="s">
        <v>210</v>
      </c>
      <c r="E41" s="66">
        <f>E42</f>
        <v>840</v>
      </c>
      <c r="F41" s="54"/>
    </row>
    <row r="42" spans="1:6" ht="12.75">
      <c r="A42" s="53"/>
      <c r="B42" s="53">
        <v>92605</v>
      </c>
      <c r="C42" s="68"/>
      <c r="D42" s="69" t="s">
        <v>242</v>
      </c>
      <c r="E42" s="49">
        <f>E43+E44</f>
        <v>840</v>
      </c>
      <c r="F42" s="54"/>
    </row>
    <row r="43" spans="1:6" ht="12.75">
      <c r="A43" s="53"/>
      <c r="B43" s="53"/>
      <c r="C43" s="68" t="s">
        <v>243</v>
      </c>
      <c r="D43" s="69" t="s">
        <v>208</v>
      </c>
      <c r="E43" s="49">
        <v>40</v>
      </c>
      <c r="F43" s="54"/>
    </row>
    <row r="44" spans="1:6" ht="12.75">
      <c r="A44" s="53"/>
      <c r="B44" s="53"/>
      <c r="C44" s="68" t="s">
        <v>110</v>
      </c>
      <c r="D44" s="198" t="s">
        <v>241</v>
      </c>
      <c r="E44" s="49">
        <v>800</v>
      </c>
      <c r="F44" s="54"/>
    </row>
    <row r="45" spans="1:6" ht="12.75">
      <c r="A45" s="64"/>
      <c r="B45" s="64"/>
      <c r="C45" s="65"/>
      <c r="D45" s="182"/>
      <c r="E45" s="66">
        <f>E20+E25+E32+E38+E41+E16+E13</f>
        <v>109993</v>
      </c>
      <c r="F45" s="54"/>
    </row>
    <row r="46" spans="1:6" ht="12.75">
      <c r="A46" s="56"/>
      <c r="B46" s="56"/>
      <c r="C46" s="57"/>
      <c r="D46" s="121"/>
      <c r="E46" s="80"/>
      <c r="F46" s="54"/>
    </row>
    <row r="47" spans="1:6" ht="12.75">
      <c r="A47" s="255" t="s">
        <v>29</v>
      </c>
      <c r="B47" s="255"/>
      <c r="C47" s="255"/>
      <c r="D47" s="255"/>
      <c r="E47" s="255"/>
      <c r="F47" s="54"/>
    </row>
    <row r="48" spans="1:6" ht="12.75">
      <c r="A48" s="53" t="s">
        <v>24</v>
      </c>
      <c r="B48" s="53" t="s">
        <v>36</v>
      </c>
      <c r="C48" s="68" t="s">
        <v>22</v>
      </c>
      <c r="D48" s="51" t="s">
        <v>25</v>
      </c>
      <c r="E48" s="52" t="s">
        <v>26</v>
      </c>
      <c r="F48" s="54"/>
    </row>
    <row r="49" spans="1:6" ht="12.75">
      <c r="A49" s="64">
        <v>801</v>
      </c>
      <c r="B49" s="64"/>
      <c r="C49" s="65"/>
      <c r="D49" s="166" t="s">
        <v>30</v>
      </c>
      <c r="E49" s="66">
        <f>E50</f>
        <v>52575</v>
      </c>
      <c r="F49" s="54"/>
    </row>
    <row r="50" spans="1:6" ht="12.75">
      <c r="A50" s="53"/>
      <c r="B50" s="53">
        <v>80101</v>
      </c>
      <c r="C50" s="68"/>
      <c r="D50" s="48" t="s">
        <v>77</v>
      </c>
      <c r="E50" s="49">
        <f>E52+E53+E51</f>
        <v>52575</v>
      </c>
      <c r="F50" s="54"/>
    </row>
    <row r="51" spans="1:6" ht="12.75">
      <c r="A51" s="53"/>
      <c r="B51" s="53"/>
      <c r="C51" s="68" t="s">
        <v>193</v>
      </c>
      <c r="D51" s="69" t="s">
        <v>70</v>
      </c>
      <c r="E51" s="49">
        <v>5000</v>
      </c>
      <c r="F51" s="54"/>
    </row>
    <row r="52" spans="1:6" ht="12.75">
      <c r="A52" s="53"/>
      <c r="B52" s="53"/>
      <c r="C52" s="68" t="s">
        <v>230</v>
      </c>
      <c r="D52" s="69" t="s">
        <v>231</v>
      </c>
      <c r="E52" s="49">
        <f>E31+E27</f>
        <v>10700</v>
      </c>
      <c r="F52" s="54"/>
    </row>
    <row r="53" spans="1:6" ht="12.75">
      <c r="A53" s="70"/>
      <c r="B53" s="70"/>
      <c r="C53" s="71" t="s">
        <v>224</v>
      </c>
      <c r="D53" s="72" t="s">
        <v>59</v>
      </c>
      <c r="E53" s="73">
        <f>E22</f>
        <v>36875</v>
      </c>
      <c r="F53" s="54"/>
    </row>
    <row r="54" spans="1:12" s="178" customFormat="1" ht="12.75">
      <c r="A54" s="56">
        <v>750</v>
      </c>
      <c r="B54" s="56"/>
      <c r="C54" s="57"/>
      <c r="D54" s="121" t="s">
        <v>211</v>
      </c>
      <c r="E54" s="80">
        <f>E55</f>
        <v>6310</v>
      </c>
      <c r="F54" s="177"/>
      <c r="G54" s="80"/>
      <c r="H54" s="121"/>
      <c r="I54" s="121"/>
      <c r="J54" s="121"/>
      <c r="K54" s="121"/>
      <c r="L54" s="121"/>
    </row>
    <row r="55" spans="1:6" ht="12.75">
      <c r="A55" s="53"/>
      <c r="B55" s="53">
        <v>75023</v>
      </c>
      <c r="C55" s="68"/>
      <c r="D55" s="69" t="s">
        <v>71</v>
      </c>
      <c r="E55" s="49">
        <f>E56</f>
        <v>6310</v>
      </c>
      <c r="F55" s="54"/>
    </row>
    <row r="56" spans="1:6" ht="12.75">
      <c r="A56" s="53"/>
      <c r="B56" s="53"/>
      <c r="C56" s="68" t="s">
        <v>283</v>
      </c>
      <c r="D56" s="69" t="s">
        <v>284</v>
      </c>
      <c r="E56" s="49">
        <v>6310</v>
      </c>
      <c r="F56" s="54"/>
    </row>
    <row r="57" spans="1:6" ht="12.75">
      <c r="A57" s="64">
        <v>852</v>
      </c>
      <c r="B57" s="64"/>
      <c r="C57" s="65"/>
      <c r="D57" s="75" t="s">
        <v>201</v>
      </c>
      <c r="E57" s="66">
        <f>E58</f>
        <v>6520</v>
      </c>
      <c r="F57" s="54"/>
    </row>
    <row r="58" spans="1:6" ht="12.75">
      <c r="A58" s="53"/>
      <c r="B58" s="53">
        <v>85212</v>
      </c>
      <c r="C58" s="68"/>
      <c r="D58" s="48" t="s">
        <v>205</v>
      </c>
      <c r="E58" s="49">
        <f>E60+E59</f>
        <v>6520</v>
      </c>
      <c r="F58" s="54"/>
    </row>
    <row r="59" spans="1:6" ht="12.75">
      <c r="A59" s="53"/>
      <c r="B59" s="53"/>
      <c r="C59" s="68" t="s">
        <v>200</v>
      </c>
      <c r="D59" s="62" t="s">
        <v>222</v>
      </c>
      <c r="E59" s="49">
        <f>E34</f>
        <v>100</v>
      </c>
      <c r="F59" s="54"/>
    </row>
    <row r="60" spans="1:6" ht="12.75">
      <c r="A60" s="70"/>
      <c r="B60" s="70"/>
      <c r="C60" s="71" t="s">
        <v>193</v>
      </c>
      <c r="D60" s="78" t="s">
        <v>42</v>
      </c>
      <c r="E60" s="73">
        <f>E35</f>
        <v>6420</v>
      </c>
      <c r="F60" s="54"/>
    </row>
    <row r="61" spans="1:6" ht="12.75">
      <c r="A61" s="64">
        <v>900</v>
      </c>
      <c r="B61" s="64"/>
      <c r="C61" s="65"/>
      <c r="D61" s="81" t="s">
        <v>28</v>
      </c>
      <c r="E61" s="66">
        <f>E64+E62+E66</f>
        <v>43748</v>
      </c>
      <c r="F61" s="54"/>
    </row>
    <row r="62" spans="1:6" ht="12.75">
      <c r="A62" s="53"/>
      <c r="B62" s="53">
        <v>90015</v>
      </c>
      <c r="C62" s="68"/>
      <c r="D62" s="62" t="s">
        <v>65</v>
      </c>
      <c r="E62" s="49">
        <f>E63</f>
        <v>37365</v>
      </c>
      <c r="F62" s="54"/>
    </row>
    <row r="63" spans="1:6" ht="12.75">
      <c r="A63" s="53"/>
      <c r="B63" s="53"/>
      <c r="C63" s="68" t="s">
        <v>283</v>
      </c>
      <c r="D63" s="62" t="s">
        <v>284</v>
      </c>
      <c r="E63" s="49">
        <f>E24</f>
        <v>37365</v>
      </c>
      <c r="F63" s="54"/>
    </row>
    <row r="64" spans="1:6" ht="12.75">
      <c r="A64" s="53"/>
      <c r="B64" s="53">
        <v>90020</v>
      </c>
      <c r="C64" s="68"/>
      <c r="D64" s="48" t="s">
        <v>60</v>
      </c>
      <c r="E64" s="49">
        <f>E65</f>
        <v>1783</v>
      </c>
      <c r="F64" s="54"/>
    </row>
    <row r="65" spans="1:6" ht="12.75">
      <c r="A65" s="53"/>
      <c r="B65" s="53"/>
      <c r="C65" s="68" t="s">
        <v>244</v>
      </c>
      <c r="D65" s="48" t="s">
        <v>246</v>
      </c>
      <c r="E65" s="49">
        <v>1783</v>
      </c>
      <c r="F65" s="54"/>
    </row>
    <row r="66" spans="1:6" ht="12.75">
      <c r="A66" s="53"/>
      <c r="B66" s="53">
        <v>90095</v>
      </c>
      <c r="C66" s="68"/>
      <c r="D66" s="48" t="s">
        <v>207</v>
      </c>
      <c r="E66" s="49">
        <f>E67</f>
        <v>4600</v>
      </c>
      <c r="F66" s="54"/>
    </row>
    <row r="67" spans="1:6" ht="12.75">
      <c r="A67" s="53"/>
      <c r="B67" s="53"/>
      <c r="C67" s="68" t="s">
        <v>230</v>
      </c>
      <c r="D67" s="48" t="s">
        <v>231</v>
      </c>
      <c r="E67" s="49">
        <v>4600</v>
      </c>
      <c r="F67" s="54"/>
    </row>
    <row r="68" spans="1:6" ht="12.75">
      <c r="A68" s="64">
        <v>926</v>
      </c>
      <c r="B68" s="64"/>
      <c r="C68" s="65"/>
      <c r="D68" s="182" t="s">
        <v>210</v>
      </c>
      <c r="E68" s="66">
        <f>E69</f>
        <v>840</v>
      </c>
      <c r="F68" s="54"/>
    </row>
    <row r="69" spans="1:6" ht="12.75">
      <c r="A69" s="53"/>
      <c r="B69" s="53">
        <v>92605</v>
      </c>
      <c r="C69" s="68"/>
      <c r="D69" s="69" t="s">
        <v>242</v>
      </c>
      <c r="E69" s="49">
        <f>E70+E72</f>
        <v>840</v>
      </c>
      <c r="F69" s="54"/>
    </row>
    <row r="70" spans="1:12" s="178" customFormat="1" ht="12.75">
      <c r="A70" s="70"/>
      <c r="B70" s="70"/>
      <c r="C70" s="71" t="s">
        <v>79</v>
      </c>
      <c r="D70" s="72" t="s">
        <v>80</v>
      </c>
      <c r="E70" s="73">
        <f>E43+E44</f>
        <v>840</v>
      </c>
      <c r="G70" s="206"/>
      <c r="H70" s="121"/>
      <c r="I70" s="121"/>
      <c r="J70" s="121"/>
      <c r="K70" s="121"/>
      <c r="L70" s="121"/>
    </row>
    <row r="71" spans="1:12" s="178" customFormat="1" ht="12.75">
      <c r="A71" s="53"/>
      <c r="B71" s="53"/>
      <c r="C71" s="68"/>
      <c r="D71" s="69"/>
      <c r="E71" s="80">
        <f>E49+E57+E61+E68+E54</f>
        <v>109993</v>
      </c>
      <c r="G71" s="206"/>
      <c r="H71" s="121"/>
      <c r="I71" s="121"/>
      <c r="J71" s="121"/>
      <c r="K71" s="121"/>
      <c r="L71" s="121"/>
    </row>
    <row r="72" spans="1:7" ht="12.75">
      <c r="A72" s="249" t="s">
        <v>31</v>
      </c>
      <c r="B72" s="249"/>
      <c r="C72" s="249"/>
      <c r="D72" s="249"/>
      <c r="E72" s="249"/>
      <c r="F72" s="249"/>
      <c r="G72" s="51"/>
    </row>
    <row r="73" spans="1:7" ht="12.75">
      <c r="A73" s="248" t="s">
        <v>32</v>
      </c>
      <c r="B73" s="248"/>
      <c r="C73" s="248"/>
      <c r="D73" s="248"/>
      <c r="E73" s="248"/>
      <c r="F73" s="248"/>
      <c r="G73" s="51"/>
    </row>
    <row r="74" spans="1:7" ht="12.75">
      <c r="A74" s="124" t="s">
        <v>38</v>
      </c>
      <c r="B74" s="124"/>
      <c r="C74" s="124"/>
      <c r="D74" s="124"/>
      <c r="E74" s="124"/>
      <c r="F74" s="124"/>
      <c r="G74" s="51"/>
    </row>
    <row r="75" spans="1:7" ht="12.75">
      <c r="A75" s="91" t="s">
        <v>24</v>
      </c>
      <c r="B75" s="91" t="s">
        <v>36</v>
      </c>
      <c r="C75" s="53" t="s">
        <v>22</v>
      </c>
      <c r="D75" s="55" t="s">
        <v>25</v>
      </c>
      <c r="E75" s="90" t="s">
        <v>33</v>
      </c>
      <c r="F75" s="92" t="s">
        <v>34</v>
      </c>
      <c r="G75" s="51"/>
    </row>
    <row r="76" spans="1:7" ht="12.75">
      <c r="A76" s="64">
        <v>400</v>
      </c>
      <c r="B76" s="64"/>
      <c r="C76" s="65"/>
      <c r="D76" s="182" t="s">
        <v>245</v>
      </c>
      <c r="E76" s="116">
        <f>E77</f>
        <v>1200</v>
      </c>
      <c r="F76" s="99"/>
      <c r="G76" s="51"/>
    </row>
    <row r="77" spans="1:7" ht="12.75">
      <c r="A77" s="53"/>
      <c r="B77" s="53">
        <v>40002</v>
      </c>
      <c r="C77" s="68"/>
      <c r="D77" s="69" t="s">
        <v>215</v>
      </c>
      <c r="E77" s="117">
        <f>E78</f>
        <v>1200</v>
      </c>
      <c r="F77" s="49"/>
      <c r="G77" s="51"/>
    </row>
    <row r="78" spans="1:7" ht="12.75">
      <c r="A78" s="91"/>
      <c r="B78" s="91"/>
      <c r="C78" s="53">
        <v>4210</v>
      </c>
      <c r="D78" s="55" t="s">
        <v>231</v>
      </c>
      <c r="E78" s="117">
        <v>1200</v>
      </c>
      <c r="F78" s="49"/>
      <c r="G78" s="51"/>
    </row>
    <row r="79" spans="1:12" s="178" customFormat="1" ht="12.75">
      <c r="A79" s="104">
        <v>600</v>
      </c>
      <c r="B79" s="104"/>
      <c r="C79" s="64"/>
      <c r="D79" s="182" t="s">
        <v>83</v>
      </c>
      <c r="E79" s="116">
        <f>E80</f>
        <v>64000</v>
      </c>
      <c r="F79" s="116">
        <f>F80</f>
        <v>64000</v>
      </c>
      <c r="H79" s="121"/>
      <c r="I79" s="121"/>
      <c r="J79" s="121"/>
      <c r="K79" s="121"/>
      <c r="L79" s="121"/>
    </row>
    <row r="80" spans="1:7" ht="12.75">
      <c r="A80" s="91"/>
      <c r="B80" s="91">
        <v>60016</v>
      </c>
      <c r="C80" s="53"/>
      <c r="D80" s="69" t="s">
        <v>84</v>
      </c>
      <c r="E80" s="117">
        <f>E81+E82+E83</f>
        <v>64000</v>
      </c>
      <c r="F80" s="117">
        <f>F81+F82+F83</f>
        <v>64000</v>
      </c>
      <c r="G80" s="51"/>
    </row>
    <row r="81" spans="1:7" ht="12.75">
      <c r="A81" s="91"/>
      <c r="B81" s="91"/>
      <c r="C81" s="53">
        <v>4270</v>
      </c>
      <c r="D81" s="55" t="s">
        <v>116</v>
      </c>
      <c r="E81" s="117">
        <v>43000</v>
      </c>
      <c r="F81" s="49"/>
      <c r="G81" s="51"/>
    </row>
    <row r="82" spans="1:7" ht="12.75">
      <c r="A82" s="91"/>
      <c r="B82" s="91"/>
      <c r="C82" s="53">
        <v>4300</v>
      </c>
      <c r="D82" s="55" t="s">
        <v>80</v>
      </c>
      <c r="E82" s="117">
        <v>21000</v>
      </c>
      <c r="F82" s="49"/>
      <c r="G82" s="51"/>
    </row>
    <row r="83" spans="1:7" ht="12.75">
      <c r="A83" s="91"/>
      <c r="B83" s="91"/>
      <c r="C83" s="53">
        <v>6050</v>
      </c>
      <c r="D83" s="62" t="s">
        <v>40</v>
      </c>
      <c r="E83" s="117">
        <f>E84+E85+E86</f>
        <v>0</v>
      </c>
      <c r="F83" s="117">
        <f>F84+F85+F86</f>
        <v>64000</v>
      </c>
      <c r="G83" s="51"/>
    </row>
    <row r="84" spans="1:7" ht="12.75">
      <c r="A84" s="91"/>
      <c r="B84" s="91"/>
      <c r="C84" s="53"/>
      <c r="D84" s="91" t="s">
        <v>63</v>
      </c>
      <c r="E84" s="117"/>
      <c r="F84" s="173">
        <v>25000</v>
      </c>
      <c r="G84" s="51"/>
    </row>
    <row r="85" spans="1:7" ht="12.75">
      <c r="A85" s="91"/>
      <c r="B85" s="91"/>
      <c r="C85" s="53"/>
      <c r="D85" s="91" t="s">
        <v>64</v>
      </c>
      <c r="E85" s="117"/>
      <c r="F85" s="173">
        <v>15000</v>
      </c>
      <c r="G85" s="51"/>
    </row>
    <row r="86" spans="1:7" ht="12.75">
      <c r="A86" s="103"/>
      <c r="B86" s="103"/>
      <c r="C86" s="70"/>
      <c r="D86" s="125" t="s">
        <v>216</v>
      </c>
      <c r="E86" s="118"/>
      <c r="F86" s="73">
        <v>24000</v>
      </c>
      <c r="G86" s="51"/>
    </row>
    <row r="87" spans="1:7" ht="12.75">
      <c r="A87" s="56">
        <v>700</v>
      </c>
      <c r="B87" s="203"/>
      <c r="C87" s="194"/>
      <c r="D87" s="121" t="s">
        <v>202</v>
      </c>
      <c r="E87" s="132">
        <f>E88</f>
        <v>70000</v>
      </c>
      <c r="F87" s="132">
        <f>F88</f>
        <v>70000</v>
      </c>
      <c r="G87" s="51"/>
    </row>
    <row r="88" spans="1:7" ht="12.75">
      <c r="A88" s="53"/>
      <c r="B88" s="175">
        <v>70005</v>
      </c>
      <c r="C88" s="180"/>
      <c r="D88" s="69" t="s">
        <v>203</v>
      </c>
      <c r="E88" s="117">
        <f>E89</f>
        <v>70000</v>
      </c>
      <c r="F88" s="117">
        <f>F90</f>
        <v>70000</v>
      </c>
      <c r="G88" s="51"/>
    </row>
    <row r="89" spans="1:7" ht="12.75">
      <c r="A89" s="91"/>
      <c r="B89" s="91"/>
      <c r="C89" s="53">
        <v>4600</v>
      </c>
      <c r="D89" s="55" t="s">
        <v>265</v>
      </c>
      <c r="E89" s="117">
        <v>70000</v>
      </c>
      <c r="F89" s="49"/>
      <c r="G89" s="51"/>
    </row>
    <row r="90" spans="1:7" ht="12.75">
      <c r="A90" s="91"/>
      <c r="B90" s="91"/>
      <c r="C90" s="180" t="s">
        <v>225</v>
      </c>
      <c r="D90" s="62" t="s">
        <v>107</v>
      </c>
      <c r="E90" s="117"/>
      <c r="F90" s="49">
        <v>70000</v>
      </c>
      <c r="G90" s="51"/>
    </row>
    <row r="91" spans="1:7" ht="12.75">
      <c r="A91" s="103"/>
      <c r="B91" s="103"/>
      <c r="C91" s="181"/>
      <c r="D91" s="72" t="s">
        <v>3</v>
      </c>
      <c r="E91" s="118"/>
      <c r="F91" s="73"/>
      <c r="G91" s="51"/>
    </row>
    <row r="92" spans="1:7" ht="12.75">
      <c r="A92" s="56">
        <v>757</v>
      </c>
      <c r="B92" s="196"/>
      <c r="C92" s="207"/>
      <c r="D92" s="47" t="s">
        <v>285</v>
      </c>
      <c r="E92" s="80"/>
      <c r="F92" s="80">
        <f>F93</f>
        <v>20200</v>
      </c>
      <c r="G92" s="51"/>
    </row>
    <row r="93" spans="1:7" ht="12.75">
      <c r="A93" s="53"/>
      <c r="B93" s="100">
        <v>75702</v>
      </c>
      <c r="C93" s="60"/>
      <c r="D93" s="55" t="s">
        <v>286</v>
      </c>
      <c r="E93" s="49"/>
      <c r="F93" s="49">
        <f>F95+F94</f>
        <v>20200</v>
      </c>
      <c r="G93" s="51"/>
    </row>
    <row r="94" spans="1:7" ht="12.75">
      <c r="A94" s="53"/>
      <c r="B94" s="100"/>
      <c r="C94" s="60" t="s">
        <v>79</v>
      </c>
      <c r="D94" s="55" t="s">
        <v>80</v>
      </c>
      <c r="E94" s="49"/>
      <c r="F94" s="49">
        <v>10000</v>
      </c>
      <c r="G94" s="51"/>
    </row>
    <row r="95" spans="1:7" ht="12.75">
      <c r="A95" s="70"/>
      <c r="B95" s="70"/>
      <c r="C95" s="71" t="s">
        <v>254</v>
      </c>
      <c r="D95" s="86" t="s">
        <v>291</v>
      </c>
      <c r="E95" s="73"/>
      <c r="F95" s="73">
        <v>10200</v>
      </c>
      <c r="G95" s="51"/>
    </row>
    <row r="96" spans="1:7" ht="12.75">
      <c r="A96" s="64">
        <v>921</v>
      </c>
      <c r="B96" s="64"/>
      <c r="C96" s="65"/>
      <c r="D96" s="75" t="s">
        <v>109</v>
      </c>
      <c r="E96" s="66">
        <f>E97</f>
        <v>19000</v>
      </c>
      <c r="F96" s="66">
        <f>F97</f>
        <v>0</v>
      </c>
      <c r="G96" s="51"/>
    </row>
    <row r="97" spans="1:7" ht="12.75">
      <c r="A97" s="53"/>
      <c r="B97" s="53">
        <v>92109</v>
      </c>
      <c r="C97" s="68"/>
      <c r="D97" s="62" t="s">
        <v>122</v>
      </c>
      <c r="E97" s="49">
        <f>E98</f>
        <v>19000</v>
      </c>
      <c r="F97" s="49">
        <f>F98</f>
        <v>0</v>
      </c>
      <c r="G97" s="51"/>
    </row>
    <row r="98" spans="1:7" ht="12.75">
      <c r="A98" s="70"/>
      <c r="B98" s="70"/>
      <c r="C98" s="71" t="s">
        <v>2</v>
      </c>
      <c r="D98" s="86" t="s">
        <v>4</v>
      </c>
      <c r="E98" s="73">
        <f>4000+15000</f>
        <v>19000</v>
      </c>
      <c r="F98" s="167"/>
      <c r="G98" s="51"/>
    </row>
    <row r="99" spans="1:7" ht="12.75">
      <c r="A99" s="53"/>
      <c r="B99" s="53"/>
      <c r="C99" s="53"/>
      <c r="D99" s="53"/>
      <c r="E99" s="183">
        <f>E76+E79+E87+E92+E96</f>
        <v>154200</v>
      </c>
      <c r="F99" s="183">
        <f>F76+F79+F87+F92+F96</f>
        <v>154200</v>
      </c>
      <c r="G99" s="51"/>
    </row>
    <row r="100" spans="1:7" ht="12.75">
      <c r="A100" s="249" t="s">
        <v>35</v>
      </c>
      <c r="B100" s="249"/>
      <c r="C100" s="249"/>
      <c r="D100" s="249"/>
      <c r="E100" s="249"/>
      <c r="F100" s="249"/>
      <c r="G100" s="51"/>
    </row>
    <row r="101" spans="1:6" ht="12.75">
      <c r="A101" s="248" t="s">
        <v>32</v>
      </c>
      <c r="B101" s="248"/>
      <c r="C101" s="248"/>
      <c r="D101" s="248"/>
      <c r="E101" s="248"/>
      <c r="F101" s="248"/>
    </row>
    <row r="102" spans="1:6" ht="30.75" customHeight="1">
      <c r="A102" s="261" t="s">
        <v>220</v>
      </c>
      <c r="B102" s="261"/>
      <c r="C102" s="261"/>
      <c r="D102" s="261"/>
      <c r="E102" s="261"/>
      <c r="F102" s="261"/>
    </row>
    <row r="103" spans="1:6" ht="12.75">
      <c r="A103" s="255" t="s">
        <v>27</v>
      </c>
      <c r="B103" s="255"/>
      <c r="C103" s="255"/>
      <c r="D103" s="255"/>
      <c r="E103" s="255"/>
      <c r="F103" s="212"/>
    </row>
    <row r="104" spans="1:6" ht="12.75">
      <c r="A104" s="53" t="s">
        <v>24</v>
      </c>
      <c r="B104" s="53" t="s">
        <v>36</v>
      </c>
      <c r="C104" s="68" t="s">
        <v>22</v>
      </c>
      <c r="D104" s="51" t="s">
        <v>25</v>
      </c>
      <c r="E104" s="52" t="s">
        <v>26</v>
      </c>
      <c r="F104" s="212"/>
    </row>
    <row r="105" spans="1:12" s="178" customFormat="1" ht="12.75">
      <c r="A105" s="64">
        <v>700</v>
      </c>
      <c r="B105" s="64"/>
      <c r="C105" s="65"/>
      <c r="D105" s="182" t="s">
        <v>202</v>
      </c>
      <c r="E105" s="66">
        <f>E106</f>
        <v>99000</v>
      </c>
      <c r="F105" s="224"/>
      <c r="G105" s="80"/>
      <c r="H105" s="121"/>
      <c r="I105" s="121"/>
      <c r="J105" s="121"/>
      <c r="K105" s="121"/>
      <c r="L105" s="121"/>
    </row>
    <row r="106" spans="1:6" ht="12.75">
      <c r="A106" s="53"/>
      <c r="B106" s="53">
        <v>70005</v>
      </c>
      <c r="C106" s="68"/>
      <c r="D106" s="69" t="s">
        <v>203</v>
      </c>
      <c r="E106" s="49">
        <f>E107+E108+E109</f>
        <v>99000</v>
      </c>
      <c r="F106" s="212"/>
    </row>
    <row r="107" spans="1:6" ht="12.75">
      <c r="A107" s="53"/>
      <c r="B107" s="53"/>
      <c r="C107" s="68" t="s">
        <v>43</v>
      </c>
      <c r="D107" s="69" t="s">
        <v>69</v>
      </c>
      <c r="E107" s="49">
        <v>38000</v>
      </c>
      <c r="F107" s="212"/>
    </row>
    <row r="108" spans="1:6" ht="12.75">
      <c r="A108" s="53"/>
      <c r="B108" s="53"/>
      <c r="C108" s="68" t="s">
        <v>274</v>
      </c>
      <c r="D108" s="69" t="s">
        <v>275</v>
      </c>
      <c r="E108" s="49">
        <v>14000</v>
      </c>
      <c r="F108" s="212"/>
    </row>
    <row r="109" spans="1:6" ht="12.75">
      <c r="A109" s="70"/>
      <c r="B109" s="70"/>
      <c r="C109" s="71" t="s">
        <v>6</v>
      </c>
      <c r="D109" s="72" t="s">
        <v>17</v>
      </c>
      <c r="E109" s="73">
        <v>47000</v>
      </c>
      <c r="F109" s="212"/>
    </row>
    <row r="110" spans="1:12" s="178" customFormat="1" ht="12.75">
      <c r="A110" s="64">
        <v>801</v>
      </c>
      <c r="B110" s="64"/>
      <c r="C110" s="65"/>
      <c r="D110" s="182" t="s">
        <v>30</v>
      </c>
      <c r="E110" s="66">
        <f>E111</f>
        <v>60000</v>
      </c>
      <c r="F110" s="224"/>
      <c r="G110" s="80"/>
      <c r="H110" s="121"/>
      <c r="I110" s="121"/>
      <c r="J110" s="121"/>
      <c r="K110" s="121"/>
      <c r="L110" s="121"/>
    </row>
    <row r="111" spans="1:6" ht="12.75">
      <c r="A111" s="53"/>
      <c r="B111" s="53">
        <v>80195</v>
      </c>
      <c r="C111" s="68"/>
      <c r="D111" s="69" t="s">
        <v>207</v>
      </c>
      <c r="E111" s="49">
        <f>E112</f>
        <v>60000</v>
      </c>
      <c r="F111" s="212"/>
    </row>
    <row r="112" spans="1:6" ht="12.75">
      <c r="A112" s="70"/>
      <c r="B112" s="70"/>
      <c r="C112" s="71" t="s">
        <v>257</v>
      </c>
      <c r="D112" s="72" t="s">
        <v>261</v>
      </c>
      <c r="E112" s="73">
        <f>60000</f>
        <v>60000</v>
      </c>
      <c r="F112" s="212"/>
    </row>
    <row r="113" spans="1:12" s="178" customFormat="1" ht="12.75">
      <c r="A113" s="56">
        <v>750</v>
      </c>
      <c r="B113" s="56"/>
      <c r="C113" s="57"/>
      <c r="D113" s="225" t="s">
        <v>211</v>
      </c>
      <c r="E113" s="80">
        <f>E114+E116</f>
        <v>29880</v>
      </c>
      <c r="F113" s="224"/>
      <c r="G113" s="80"/>
      <c r="H113" s="121"/>
      <c r="I113" s="121"/>
      <c r="J113" s="121"/>
      <c r="K113" s="121"/>
      <c r="L113" s="121"/>
    </row>
    <row r="114" spans="1:6" ht="12.75">
      <c r="A114" s="53"/>
      <c r="B114" s="53">
        <v>75023</v>
      </c>
      <c r="C114" s="68"/>
      <c r="D114" s="213" t="s">
        <v>71</v>
      </c>
      <c r="E114" s="49">
        <f>E115</f>
        <v>9096</v>
      </c>
      <c r="F114" s="212"/>
    </row>
    <row r="115" spans="1:6" ht="12.75">
      <c r="A115" s="53"/>
      <c r="B115" s="53"/>
      <c r="C115" s="68" t="s">
        <v>257</v>
      </c>
      <c r="D115" s="69" t="s">
        <v>261</v>
      </c>
      <c r="E115" s="49">
        <v>9096</v>
      </c>
      <c r="F115" s="212"/>
    </row>
    <row r="116" spans="1:6" ht="12.75">
      <c r="A116" s="53"/>
      <c r="B116" s="53">
        <v>75095</v>
      </c>
      <c r="C116" s="68"/>
      <c r="D116" s="69" t="s">
        <v>207</v>
      </c>
      <c r="E116" s="49">
        <f>E117</f>
        <v>20784</v>
      </c>
      <c r="F116" s="212"/>
    </row>
    <row r="117" spans="1:6" ht="12.75">
      <c r="A117" s="53"/>
      <c r="B117" s="53"/>
      <c r="C117" s="68" t="s">
        <v>110</v>
      </c>
      <c r="D117" s="198" t="s">
        <v>241</v>
      </c>
      <c r="E117" s="49">
        <f>13843+6941</f>
        <v>20784</v>
      </c>
      <c r="F117" s="212"/>
    </row>
    <row r="118" spans="1:6" ht="25.5">
      <c r="A118" s="179">
        <v>756</v>
      </c>
      <c r="B118" s="179"/>
      <c r="C118" s="174"/>
      <c r="D118" s="75" t="s">
        <v>0</v>
      </c>
      <c r="E118" s="197">
        <f>E119+E123+E132</f>
        <v>404200</v>
      </c>
      <c r="F118" s="212"/>
    </row>
    <row r="119" spans="1:6" ht="25.5">
      <c r="A119" s="199"/>
      <c r="B119" s="199">
        <v>75615</v>
      </c>
      <c r="C119" s="180"/>
      <c r="D119" s="62" t="s">
        <v>1</v>
      </c>
      <c r="E119" s="192">
        <f>E120+E121+E122</f>
        <v>18100</v>
      </c>
      <c r="F119" s="212"/>
    </row>
    <row r="120" spans="1:6" ht="12.75">
      <c r="A120" s="199"/>
      <c r="B120" s="199"/>
      <c r="C120" s="180" t="s">
        <v>44</v>
      </c>
      <c r="D120" s="62" t="s">
        <v>46</v>
      </c>
      <c r="E120" s="192">
        <v>3500</v>
      </c>
      <c r="F120" s="212"/>
    </row>
    <row r="121" spans="1:6" ht="12.75">
      <c r="A121" s="199"/>
      <c r="B121" s="199"/>
      <c r="C121" s="180" t="s">
        <v>47</v>
      </c>
      <c r="D121" s="62" t="s">
        <v>48</v>
      </c>
      <c r="E121" s="192">
        <v>9100</v>
      </c>
      <c r="F121" s="212"/>
    </row>
    <row r="122" spans="1:6" ht="12.75">
      <c r="A122" s="199"/>
      <c r="B122" s="199"/>
      <c r="C122" s="180" t="s">
        <v>45</v>
      </c>
      <c r="D122" s="62" t="s">
        <v>68</v>
      </c>
      <c r="E122" s="192">
        <v>5500</v>
      </c>
      <c r="F122" s="212"/>
    </row>
    <row r="123" spans="1:6" ht="25.5">
      <c r="A123" s="199"/>
      <c r="B123" s="199">
        <v>75616</v>
      </c>
      <c r="C123" s="180"/>
      <c r="D123" s="62" t="s">
        <v>240</v>
      </c>
      <c r="E123" s="192">
        <f>SUM(E124:E131)</f>
        <v>276100</v>
      </c>
      <c r="F123" s="212"/>
    </row>
    <row r="124" spans="1:6" ht="12.75">
      <c r="A124" s="199"/>
      <c r="B124" s="199"/>
      <c r="C124" s="180" t="s">
        <v>228</v>
      </c>
      <c r="D124" s="62" t="s">
        <v>229</v>
      </c>
      <c r="E124" s="192">
        <f>142000+17000</f>
        <v>159000</v>
      </c>
      <c r="F124" s="212"/>
    </row>
    <row r="125" spans="1:6" ht="12.75">
      <c r="A125" s="199"/>
      <c r="B125" s="199"/>
      <c r="C125" s="180" t="s">
        <v>44</v>
      </c>
      <c r="D125" s="62" t="s">
        <v>46</v>
      </c>
      <c r="E125" s="192">
        <v>25000</v>
      </c>
      <c r="F125" s="212"/>
    </row>
    <row r="126" spans="1:6" ht="12.75">
      <c r="A126" s="199"/>
      <c r="B126" s="199"/>
      <c r="C126" s="180" t="s">
        <v>47</v>
      </c>
      <c r="D126" s="62" t="s">
        <v>48</v>
      </c>
      <c r="E126" s="192">
        <v>1700</v>
      </c>
      <c r="F126" s="212"/>
    </row>
    <row r="127" spans="1:6" ht="12.75">
      <c r="A127" s="199"/>
      <c r="B127" s="199"/>
      <c r="C127" s="180" t="s">
        <v>49</v>
      </c>
      <c r="D127" s="62" t="s">
        <v>51</v>
      </c>
      <c r="E127" s="192">
        <f>186200-130000</f>
        <v>56200</v>
      </c>
      <c r="F127" s="212"/>
    </row>
    <row r="128" spans="1:6" ht="12.75">
      <c r="A128" s="199"/>
      <c r="B128" s="199"/>
      <c r="C128" s="180" t="s">
        <v>249</v>
      </c>
      <c r="D128" s="62" t="s">
        <v>238</v>
      </c>
      <c r="E128" s="192">
        <v>10200</v>
      </c>
      <c r="F128" s="212"/>
    </row>
    <row r="129" spans="1:6" ht="12.75">
      <c r="A129" s="199"/>
      <c r="B129" s="199"/>
      <c r="C129" s="180" t="s">
        <v>50</v>
      </c>
      <c r="D129" s="62" t="s">
        <v>52</v>
      </c>
      <c r="E129" s="192">
        <v>1000</v>
      </c>
      <c r="F129" s="212"/>
    </row>
    <row r="130" spans="1:6" ht="12.75">
      <c r="A130" s="199"/>
      <c r="B130" s="199"/>
      <c r="C130" s="180" t="s">
        <v>260</v>
      </c>
      <c r="D130" s="62" t="s">
        <v>276</v>
      </c>
      <c r="E130" s="192">
        <v>13000</v>
      </c>
      <c r="F130" s="212"/>
    </row>
    <row r="131" spans="1:6" ht="12.75">
      <c r="A131" s="199"/>
      <c r="B131" s="199"/>
      <c r="C131" s="180" t="s">
        <v>45</v>
      </c>
      <c r="D131" s="62" t="s">
        <v>68</v>
      </c>
      <c r="E131" s="192">
        <v>10000</v>
      </c>
      <c r="F131" s="212"/>
    </row>
    <row r="132" spans="1:6" ht="12.75">
      <c r="A132" s="199"/>
      <c r="B132" s="199">
        <v>75621</v>
      </c>
      <c r="C132" s="180"/>
      <c r="D132" s="62" t="s">
        <v>15</v>
      </c>
      <c r="E132" s="192">
        <f>E133</f>
        <v>110000</v>
      </c>
      <c r="F132" s="212"/>
    </row>
    <row r="133" spans="1:6" ht="12.75">
      <c r="A133" s="214"/>
      <c r="B133" s="214"/>
      <c r="C133" s="181" t="s">
        <v>5</v>
      </c>
      <c r="D133" s="72" t="s">
        <v>16</v>
      </c>
      <c r="E133" s="193">
        <v>110000</v>
      </c>
      <c r="F133" s="212"/>
    </row>
    <row r="134" spans="1:12" s="178" customFormat="1" ht="12.75">
      <c r="A134" s="179">
        <v>921</v>
      </c>
      <c r="B134" s="179"/>
      <c r="C134" s="174"/>
      <c r="D134" s="225" t="s">
        <v>109</v>
      </c>
      <c r="E134" s="197">
        <f>E135</f>
        <v>600</v>
      </c>
      <c r="F134" s="224"/>
      <c r="G134" s="80"/>
      <c r="H134" s="121"/>
      <c r="I134" s="121"/>
      <c r="J134" s="121"/>
      <c r="K134" s="121"/>
      <c r="L134" s="121"/>
    </row>
    <row r="135" spans="1:6" ht="12.75">
      <c r="A135" s="199"/>
      <c r="B135" s="199">
        <v>92195</v>
      </c>
      <c r="C135" s="180"/>
      <c r="D135" s="213" t="s">
        <v>207</v>
      </c>
      <c r="E135" s="192">
        <f>E136</f>
        <v>600</v>
      </c>
      <c r="F135" s="212"/>
    </row>
    <row r="136" spans="1:6" ht="12.75">
      <c r="A136" s="214"/>
      <c r="B136" s="214"/>
      <c r="C136" s="181" t="s">
        <v>18</v>
      </c>
      <c r="D136" s="215" t="s">
        <v>67</v>
      </c>
      <c r="E136" s="193">
        <v>600</v>
      </c>
      <c r="F136" s="212"/>
    </row>
    <row r="137" spans="1:6" ht="12.75">
      <c r="A137" s="199"/>
      <c r="B137" s="199"/>
      <c r="C137" s="180"/>
      <c r="D137" s="213"/>
      <c r="E137" s="195">
        <f>E134+E118+E105+E110+E113</f>
        <v>593680</v>
      </c>
      <c r="F137" s="212"/>
    </row>
    <row r="138" spans="1:6" ht="12.75">
      <c r="A138" s="255" t="s">
        <v>111</v>
      </c>
      <c r="B138" s="255"/>
      <c r="C138" s="255"/>
      <c r="D138" s="255"/>
      <c r="E138" s="255"/>
      <c r="F138" s="212"/>
    </row>
    <row r="139" spans="1:6" ht="12.75">
      <c r="A139" s="53" t="s">
        <v>24</v>
      </c>
      <c r="B139" s="53" t="s">
        <v>36</v>
      </c>
      <c r="C139" s="68" t="s">
        <v>22</v>
      </c>
      <c r="D139" s="51" t="s">
        <v>25</v>
      </c>
      <c r="E139" s="52" t="s">
        <v>26</v>
      </c>
      <c r="F139" s="212"/>
    </row>
    <row r="140" spans="1:6" ht="12.75">
      <c r="A140" s="179">
        <v>600</v>
      </c>
      <c r="B140" s="179"/>
      <c r="C140" s="174"/>
      <c r="D140" s="182" t="s">
        <v>83</v>
      </c>
      <c r="E140" s="197">
        <f>E141</f>
        <v>7822</v>
      </c>
      <c r="F140" s="212"/>
    </row>
    <row r="141" spans="1:6" ht="12.75">
      <c r="A141" s="199"/>
      <c r="B141" s="199">
        <v>60016</v>
      </c>
      <c r="C141" s="180"/>
      <c r="D141" s="69" t="s">
        <v>84</v>
      </c>
      <c r="E141" s="192">
        <f>E142</f>
        <v>7822</v>
      </c>
      <c r="F141" s="212"/>
    </row>
    <row r="142" spans="1:6" ht="12.75">
      <c r="A142" s="214"/>
      <c r="B142" s="214"/>
      <c r="C142" s="181" t="s">
        <v>280</v>
      </c>
      <c r="D142" s="215" t="s">
        <v>256</v>
      </c>
      <c r="E142" s="193">
        <v>7822</v>
      </c>
      <c r="F142" s="212"/>
    </row>
    <row r="143" spans="1:12" s="178" customFormat="1" ht="12.75">
      <c r="A143" s="179">
        <v>750</v>
      </c>
      <c r="B143" s="179"/>
      <c r="C143" s="174"/>
      <c r="D143" s="225" t="s">
        <v>211</v>
      </c>
      <c r="E143" s="197">
        <f>E144</f>
        <v>1300</v>
      </c>
      <c r="F143" s="224"/>
      <c r="G143" s="80"/>
      <c r="H143" s="121"/>
      <c r="I143" s="121"/>
      <c r="J143" s="121"/>
      <c r="K143" s="121"/>
      <c r="L143" s="121"/>
    </row>
    <row r="144" spans="1:6" ht="12.75">
      <c r="A144" s="199"/>
      <c r="B144" s="199">
        <v>75023</v>
      </c>
      <c r="C144" s="180"/>
      <c r="D144" s="213" t="s">
        <v>71</v>
      </c>
      <c r="E144" s="192">
        <f>E145</f>
        <v>1300</v>
      </c>
      <c r="F144" s="212"/>
    </row>
    <row r="145" spans="1:6" ht="12.75">
      <c r="A145" s="223"/>
      <c r="B145" s="223"/>
      <c r="C145" s="68" t="s">
        <v>259</v>
      </c>
      <c r="D145" s="69" t="s">
        <v>279</v>
      </c>
      <c r="E145" s="222">
        <v>1300</v>
      </c>
      <c r="F145" s="212"/>
    </row>
    <row r="146" spans="1:6" ht="25.5">
      <c r="A146" s="179">
        <v>756</v>
      </c>
      <c r="B146" s="179"/>
      <c r="C146" s="174"/>
      <c r="D146" s="75" t="s">
        <v>0</v>
      </c>
      <c r="E146" s="226">
        <f>E147+E150+E152</f>
        <v>31800</v>
      </c>
      <c r="F146" s="212"/>
    </row>
    <row r="147" spans="1:6" ht="25.5">
      <c r="A147" s="199"/>
      <c r="B147" s="199">
        <v>75615</v>
      </c>
      <c r="C147" s="180"/>
      <c r="D147" s="62" t="s">
        <v>1</v>
      </c>
      <c r="E147" s="222">
        <f>E149+E148</f>
        <v>13800</v>
      </c>
      <c r="F147" s="212"/>
    </row>
    <row r="148" spans="1:6" ht="12.75">
      <c r="A148" s="199"/>
      <c r="B148" s="199"/>
      <c r="C148" s="180" t="s">
        <v>228</v>
      </c>
      <c r="D148" s="62" t="s">
        <v>229</v>
      </c>
      <c r="E148" s="222">
        <v>10000</v>
      </c>
      <c r="F148" s="212"/>
    </row>
    <row r="149" spans="1:6" ht="12.75">
      <c r="A149" s="223"/>
      <c r="B149" s="223"/>
      <c r="C149" s="180" t="s">
        <v>49</v>
      </c>
      <c r="D149" s="62" t="s">
        <v>51</v>
      </c>
      <c r="E149" s="222">
        <f>50000-46200</f>
        <v>3800</v>
      </c>
      <c r="F149" s="212"/>
    </row>
    <row r="150" spans="1:6" ht="12.75">
      <c r="A150" s="223"/>
      <c r="B150" s="199">
        <v>75616</v>
      </c>
      <c r="C150" s="180"/>
      <c r="D150" s="62" t="s">
        <v>270</v>
      </c>
      <c r="E150" s="222">
        <f>E151</f>
        <v>10000</v>
      </c>
      <c r="F150" s="212"/>
    </row>
    <row r="151" spans="1:6" ht="12.75">
      <c r="A151" s="223"/>
      <c r="B151" s="223"/>
      <c r="C151" s="180" t="s">
        <v>226</v>
      </c>
      <c r="D151" s="62" t="s">
        <v>227</v>
      </c>
      <c r="E151" s="222">
        <v>10000</v>
      </c>
      <c r="F151" s="212"/>
    </row>
    <row r="152" spans="1:6" ht="12.75">
      <c r="A152" s="223"/>
      <c r="B152" s="223">
        <v>75618</v>
      </c>
      <c r="C152" s="180"/>
      <c r="D152" s="62" t="s">
        <v>72</v>
      </c>
      <c r="E152" s="222">
        <f>E153+E154</f>
        <v>8000</v>
      </c>
      <c r="F152" s="212"/>
    </row>
    <row r="153" spans="1:6" ht="12.75">
      <c r="A153" s="223"/>
      <c r="B153" s="223"/>
      <c r="C153" s="180" t="s">
        <v>277</v>
      </c>
      <c r="D153" s="4" t="s">
        <v>278</v>
      </c>
      <c r="E153" s="222">
        <v>6000</v>
      </c>
      <c r="F153" s="212"/>
    </row>
    <row r="154" spans="1:6" ht="12.75">
      <c r="A154" s="220"/>
      <c r="B154" s="220"/>
      <c r="C154" s="181" t="s">
        <v>53</v>
      </c>
      <c r="D154" s="211" t="s">
        <v>73</v>
      </c>
      <c r="E154" s="221">
        <v>2000</v>
      </c>
      <c r="F154" s="212"/>
    </row>
    <row r="155" spans="1:6" ht="12.75">
      <c r="A155" s="212"/>
      <c r="B155" s="212"/>
      <c r="C155" s="212"/>
      <c r="D155" s="212"/>
      <c r="E155" s="227">
        <f>E143+E146+E140</f>
        <v>40922</v>
      </c>
      <c r="F155" s="212"/>
    </row>
    <row r="156" spans="1:6" ht="12.75">
      <c r="A156" s="255" t="s">
        <v>134</v>
      </c>
      <c r="B156" s="255"/>
      <c r="C156" s="255"/>
      <c r="D156" s="255"/>
      <c r="E156" s="255"/>
      <c r="F156" s="53"/>
    </row>
    <row r="157" spans="1:6" ht="12.75">
      <c r="A157" s="53" t="s">
        <v>24</v>
      </c>
      <c r="B157" s="53" t="s">
        <v>36</v>
      </c>
      <c r="C157" s="68" t="s">
        <v>22</v>
      </c>
      <c r="D157" s="124" t="s">
        <v>25</v>
      </c>
      <c r="E157" s="52" t="s">
        <v>26</v>
      </c>
      <c r="F157" s="53"/>
    </row>
    <row r="158" spans="1:6" ht="12.75">
      <c r="A158" s="64">
        <v>500</v>
      </c>
      <c r="B158" s="64"/>
      <c r="C158" s="65"/>
      <c r="D158" s="182" t="s">
        <v>74</v>
      </c>
      <c r="E158" s="66">
        <f>E159</f>
        <v>4000</v>
      </c>
      <c r="F158" s="53"/>
    </row>
    <row r="159" spans="1:6" ht="12.75">
      <c r="A159" s="53"/>
      <c r="B159" s="53">
        <v>50095</v>
      </c>
      <c r="C159" s="68"/>
      <c r="D159" s="69" t="s">
        <v>207</v>
      </c>
      <c r="E159" s="49">
        <f>E160</f>
        <v>4000</v>
      </c>
      <c r="F159" s="53"/>
    </row>
    <row r="160" spans="1:6" ht="12.75">
      <c r="A160" s="53"/>
      <c r="B160" s="53"/>
      <c r="C160" s="68" t="s">
        <v>79</v>
      </c>
      <c r="D160" s="69" t="s">
        <v>80</v>
      </c>
      <c r="E160" s="49">
        <v>4000</v>
      </c>
      <c r="F160" s="53"/>
    </row>
    <row r="161" spans="1:6" ht="12.75">
      <c r="A161" s="164">
        <v>700</v>
      </c>
      <c r="B161" s="164"/>
      <c r="C161" s="76"/>
      <c r="D161" s="182" t="s">
        <v>202</v>
      </c>
      <c r="E161" s="66">
        <f>E162</f>
        <v>234000</v>
      </c>
      <c r="F161" s="80"/>
    </row>
    <row r="162" spans="1:6" ht="12.75">
      <c r="A162" s="100"/>
      <c r="B162" s="100">
        <v>70005</v>
      </c>
      <c r="C162" s="60"/>
      <c r="D162" s="69" t="s">
        <v>203</v>
      </c>
      <c r="E162" s="49">
        <f>E163+E164+E165</f>
        <v>234000</v>
      </c>
      <c r="F162" s="49"/>
    </row>
    <row r="163" spans="1:6" ht="12.75">
      <c r="A163" s="100"/>
      <c r="B163" s="100"/>
      <c r="C163" s="60" t="s">
        <v>224</v>
      </c>
      <c r="D163" s="69" t="s">
        <v>59</v>
      </c>
      <c r="E163" s="49">
        <v>160000</v>
      </c>
      <c r="F163" s="49"/>
    </row>
    <row r="164" spans="1:6" ht="12.75">
      <c r="A164" s="53"/>
      <c r="B164" s="100"/>
      <c r="C164" s="60" t="s">
        <v>244</v>
      </c>
      <c r="D164" s="69" t="s">
        <v>246</v>
      </c>
      <c r="E164" s="49">
        <v>70000</v>
      </c>
      <c r="F164" s="49"/>
    </row>
    <row r="165" spans="1:6" ht="12.75">
      <c r="A165" s="53"/>
      <c r="B165" s="100"/>
      <c r="C165" s="68" t="s">
        <v>225</v>
      </c>
      <c r="D165" s="69" t="s">
        <v>107</v>
      </c>
      <c r="E165" s="49">
        <v>4000</v>
      </c>
      <c r="F165" s="69"/>
    </row>
    <row r="166" spans="1:6" ht="12.75">
      <c r="A166" s="53"/>
      <c r="B166" s="100"/>
      <c r="C166" s="68"/>
      <c r="D166" s="93" t="s">
        <v>55</v>
      </c>
      <c r="E166" s="49"/>
      <c r="F166" s="69"/>
    </row>
    <row r="167" spans="1:6" ht="12.75">
      <c r="A167" s="64">
        <v>757</v>
      </c>
      <c r="B167" s="164"/>
      <c r="C167" s="76"/>
      <c r="D167" s="105" t="s">
        <v>285</v>
      </c>
      <c r="E167" s="66">
        <f>E168</f>
        <v>20000</v>
      </c>
      <c r="F167" s="80"/>
    </row>
    <row r="168" spans="1:6" ht="12.75">
      <c r="A168" s="53"/>
      <c r="B168" s="100">
        <v>75702</v>
      </c>
      <c r="C168" s="60"/>
      <c r="D168" s="55" t="s">
        <v>286</v>
      </c>
      <c r="E168" s="49">
        <f>E169+E170</f>
        <v>20000</v>
      </c>
      <c r="F168" s="49"/>
    </row>
    <row r="169" spans="1:6" ht="12.75">
      <c r="A169" s="53"/>
      <c r="B169" s="100"/>
      <c r="C169" s="60" t="s">
        <v>244</v>
      </c>
      <c r="D169" s="55" t="s">
        <v>246</v>
      </c>
      <c r="E169" s="49">
        <v>10000</v>
      </c>
      <c r="F169" s="49"/>
    </row>
    <row r="170" spans="1:6" ht="12.75">
      <c r="A170" s="53"/>
      <c r="B170" s="100"/>
      <c r="C170" s="71" t="s">
        <v>254</v>
      </c>
      <c r="D170" s="86" t="s">
        <v>291</v>
      </c>
      <c r="E170" s="49">
        <v>10000</v>
      </c>
      <c r="F170" s="49"/>
    </row>
    <row r="171" spans="1:12" s="178" customFormat="1" ht="12.75">
      <c r="A171" s="64">
        <v>801</v>
      </c>
      <c r="B171" s="164"/>
      <c r="C171" s="65"/>
      <c r="D171" s="166" t="s">
        <v>30</v>
      </c>
      <c r="E171" s="66">
        <f>E172</f>
        <v>542610.5700000001</v>
      </c>
      <c r="F171" s="121"/>
      <c r="G171" s="80"/>
      <c r="H171" s="121"/>
      <c r="I171" s="121"/>
      <c r="J171" s="121"/>
      <c r="K171" s="121"/>
      <c r="L171" s="121"/>
    </row>
    <row r="172" spans="1:6" ht="12.75">
      <c r="A172" s="53"/>
      <c r="B172" s="100">
        <v>80101</v>
      </c>
      <c r="C172" s="60"/>
      <c r="D172" s="48" t="s">
        <v>77</v>
      </c>
      <c r="E172" s="49">
        <f>E173</f>
        <v>542610.5700000001</v>
      </c>
      <c r="F172" s="69"/>
    </row>
    <row r="173" spans="1:6" ht="12.75">
      <c r="A173" s="70"/>
      <c r="B173" s="114"/>
      <c r="C173" s="88" t="s">
        <v>224</v>
      </c>
      <c r="D173" s="125" t="s">
        <v>116</v>
      </c>
      <c r="E173" s="73">
        <f>482204-20784+10000+59631.43+7822+2000+1737.14</f>
        <v>542610.5700000001</v>
      </c>
      <c r="F173" s="69"/>
    </row>
    <row r="174" spans="1:6" ht="12.75">
      <c r="A174" s="56">
        <v>852</v>
      </c>
      <c r="B174" s="56"/>
      <c r="C174" s="57"/>
      <c r="D174" s="176" t="s">
        <v>201</v>
      </c>
      <c r="E174" s="80">
        <f>E175+E177+E179</f>
        <v>88000</v>
      </c>
      <c r="F174" s="58"/>
    </row>
    <row r="175" spans="1:6" ht="12.75">
      <c r="A175" s="53"/>
      <c r="B175" s="53">
        <v>85202</v>
      </c>
      <c r="C175" s="68"/>
      <c r="D175" s="48" t="s">
        <v>62</v>
      </c>
      <c r="E175" s="49">
        <f>E176</f>
        <v>60000</v>
      </c>
      <c r="F175" s="87"/>
    </row>
    <row r="176" spans="1:6" ht="12.75">
      <c r="A176" s="53"/>
      <c r="B176" s="53"/>
      <c r="C176" s="68" t="s">
        <v>54</v>
      </c>
      <c r="D176" s="48" t="s">
        <v>75</v>
      </c>
      <c r="E176" s="49">
        <v>60000</v>
      </c>
      <c r="F176" s="87"/>
    </row>
    <row r="177" spans="1:6" ht="12.75">
      <c r="A177" s="53"/>
      <c r="B177" s="53">
        <v>85228</v>
      </c>
      <c r="C177" s="68"/>
      <c r="D177" s="48" t="s">
        <v>66</v>
      </c>
      <c r="E177" s="49">
        <f>E178</f>
        <v>20000</v>
      </c>
      <c r="F177" s="87"/>
    </row>
    <row r="178" spans="1:6" ht="12.75">
      <c r="A178" s="53"/>
      <c r="B178" s="53"/>
      <c r="C178" s="68" t="s">
        <v>247</v>
      </c>
      <c r="D178" s="48" t="s">
        <v>248</v>
      </c>
      <c r="E178" s="49">
        <v>20000</v>
      </c>
      <c r="F178" s="87"/>
    </row>
    <row r="179" spans="1:6" ht="12.75">
      <c r="A179" s="53"/>
      <c r="B179" s="53">
        <v>85295</v>
      </c>
      <c r="C179" s="68"/>
      <c r="D179" s="48" t="s">
        <v>207</v>
      </c>
      <c r="E179" s="49">
        <f>E180</f>
        <v>8000</v>
      </c>
      <c r="F179" s="87"/>
    </row>
    <row r="180" spans="1:6" ht="12.75">
      <c r="A180" s="70"/>
      <c r="B180" s="70"/>
      <c r="C180" s="71" t="s">
        <v>247</v>
      </c>
      <c r="D180" s="78" t="s">
        <v>248</v>
      </c>
      <c r="E180" s="73">
        <v>8000</v>
      </c>
      <c r="F180" s="87"/>
    </row>
    <row r="181" spans="1:6" ht="12.75">
      <c r="A181" s="53"/>
      <c r="B181" s="53"/>
      <c r="C181" s="68"/>
      <c r="D181" s="48"/>
      <c r="E181" s="80">
        <f>E158+E161+E171+E174+E167</f>
        <v>888610.5700000001</v>
      </c>
      <c r="F181" s="87"/>
    </row>
    <row r="182" spans="1:6" ht="12.75" customHeight="1">
      <c r="A182" s="240" t="s">
        <v>56</v>
      </c>
      <c r="B182" s="240"/>
      <c r="C182" s="240"/>
      <c r="D182" s="240"/>
      <c r="E182" s="240"/>
      <c r="F182" s="240"/>
    </row>
    <row r="183" spans="1:6" ht="12.75">
      <c r="A183" s="165"/>
      <c r="B183" s="165"/>
      <c r="C183" s="241" t="s">
        <v>88</v>
      </c>
      <c r="D183" s="241" t="s">
        <v>212</v>
      </c>
      <c r="E183" s="169" t="s">
        <v>214</v>
      </c>
      <c r="F183" s="165"/>
    </row>
    <row r="184" spans="1:6" ht="12.75">
      <c r="A184" s="165"/>
      <c r="B184" s="165"/>
      <c r="C184" s="242"/>
      <c r="D184" s="242"/>
      <c r="E184" s="171">
        <f>E186+E185</f>
        <v>4724844.4</v>
      </c>
      <c r="F184" s="165"/>
    </row>
    <row r="185" spans="1:6" ht="12.75">
      <c r="A185" s="165"/>
      <c r="B185" s="165"/>
      <c r="C185" s="122">
        <v>957</v>
      </c>
      <c r="D185" s="36" t="s">
        <v>113</v>
      </c>
      <c r="E185" s="184">
        <v>1608844.4</v>
      </c>
      <c r="F185" s="165"/>
    </row>
    <row r="186" spans="1:6" ht="12.75">
      <c r="A186" s="165"/>
      <c r="B186" s="165"/>
      <c r="C186" s="30"/>
      <c r="D186" s="26" t="s">
        <v>213</v>
      </c>
      <c r="E186" s="185">
        <f>E190+E187</f>
        <v>3116000</v>
      </c>
      <c r="F186" s="165"/>
    </row>
    <row r="187" spans="1:6" ht="15">
      <c r="A187" s="165"/>
      <c r="B187" s="165"/>
      <c r="C187" s="30">
        <v>952</v>
      </c>
      <c r="D187" s="170" t="s">
        <v>100</v>
      </c>
      <c r="E187" s="186">
        <f>E188+E189</f>
        <v>116000</v>
      </c>
      <c r="F187" s="165"/>
    </row>
    <row r="188" spans="1:6" ht="12.75">
      <c r="A188" s="165"/>
      <c r="B188" s="165"/>
      <c r="C188" s="30"/>
      <c r="D188" s="61" t="s">
        <v>223</v>
      </c>
      <c r="E188" s="187">
        <f>210000-94000</f>
        <v>116000</v>
      </c>
      <c r="F188" s="165"/>
    </row>
    <row r="189" spans="1:6" ht="12.75" hidden="1">
      <c r="A189" s="165"/>
      <c r="B189" s="165"/>
      <c r="C189" s="30"/>
      <c r="D189" s="172" t="s">
        <v>223</v>
      </c>
      <c r="E189" s="208">
        <f>1708394-1708394</f>
        <v>0</v>
      </c>
      <c r="F189" s="165"/>
    </row>
    <row r="190" spans="1:6" ht="12.75">
      <c r="A190" s="165"/>
      <c r="B190" s="165"/>
      <c r="C190" s="30">
        <v>952</v>
      </c>
      <c r="D190" s="190" t="s">
        <v>103</v>
      </c>
      <c r="E190" s="204">
        <f>E191</f>
        <v>3000000</v>
      </c>
      <c r="F190" s="165"/>
    </row>
    <row r="191" spans="1:6" ht="12.75">
      <c r="A191" s="165"/>
      <c r="B191" s="165"/>
      <c r="C191" s="123"/>
      <c r="D191" s="209" t="s">
        <v>104</v>
      </c>
      <c r="E191" s="210">
        <f>10543432.88-1195466.91-210000-1608844.4-1708394-44100+94000-1156866-272393-1441368.57</f>
        <v>3000000</v>
      </c>
      <c r="F191" s="51"/>
    </row>
    <row r="192" spans="1:6" ht="12.75">
      <c r="A192" s="55"/>
      <c r="B192" s="55"/>
      <c r="C192" s="243" t="s">
        <v>88</v>
      </c>
      <c r="D192" s="241" t="s">
        <v>7</v>
      </c>
      <c r="E192" s="169" t="s">
        <v>214</v>
      </c>
      <c r="F192" s="55"/>
    </row>
    <row r="193" spans="1:6" ht="12.75">
      <c r="A193" s="55"/>
      <c r="B193" s="55"/>
      <c r="C193" s="244"/>
      <c r="D193" s="241"/>
      <c r="E193" s="171">
        <f>E194</f>
        <v>1247106.48</v>
      </c>
      <c r="F193" s="55"/>
    </row>
    <row r="194" spans="1:6" ht="12.75">
      <c r="A194" s="55"/>
      <c r="B194" s="55"/>
      <c r="C194" s="147"/>
      <c r="D194" s="201" t="s">
        <v>8</v>
      </c>
      <c r="E194" s="184">
        <f>E195+E201</f>
        <v>1247106.48</v>
      </c>
      <c r="F194" s="55"/>
    </row>
    <row r="195" spans="1:6" ht="12.75">
      <c r="A195" s="55"/>
      <c r="B195" s="55"/>
      <c r="C195" s="202">
        <v>992</v>
      </c>
      <c r="D195" s="190" t="s">
        <v>100</v>
      </c>
      <c r="E195" s="188">
        <f>SUM(E196:E200)</f>
        <v>664536</v>
      </c>
      <c r="F195" s="55"/>
    </row>
    <row r="196" spans="1:6" ht="12.75">
      <c r="A196" s="55"/>
      <c r="B196" s="55"/>
      <c r="C196" s="202"/>
      <c r="D196" s="26" t="s">
        <v>9</v>
      </c>
      <c r="E196" s="185">
        <v>214436</v>
      </c>
      <c r="F196" s="55"/>
    </row>
    <row r="197" spans="1:6" ht="12.75">
      <c r="A197" s="55"/>
      <c r="B197" s="55"/>
      <c r="C197" s="202"/>
      <c r="D197" s="26" t="s">
        <v>9</v>
      </c>
      <c r="E197" s="185">
        <v>35500</v>
      </c>
      <c r="F197" s="55"/>
    </row>
    <row r="198" spans="1:6" ht="12.75">
      <c r="A198" s="55"/>
      <c r="B198" s="55"/>
      <c r="C198" s="202"/>
      <c r="D198" s="26" t="s">
        <v>9</v>
      </c>
      <c r="E198" s="185">
        <f>27500*3-44100</f>
        <v>38400</v>
      </c>
      <c r="F198" s="55"/>
    </row>
    <row r="199" spans="1:6" ht="12.75">
      <c r="A199" s="55"/>
      <c r="B199" s="55"/>
      <c r="C199" s="202"/>
      <c r="D199" s="26" t="s">
        <v>9</v>
      </c>
      <c r="E199" s="185">
        <v>16200</v>
      </c>
      <c r="F199" s="55"/>
    </row>
    <row r="200" spans="1:6" ht="12.75">
      <c r="A200" s="55"/>
      <c r="B200" s="55"/>
      <c r="C200" s="202"/>
      <c r="D200" s="26" t="s">
        <v>10</v>
      </c>
      <c r="E200" s="185">
        <v>360000</v>
      </c>
      <c r="F200" s="55"/>
    </row>
    <row r="201" spans="1:6" ht="12.75">
      <c r="A201" s="55"/>
      <c r="B201" s="55"/>
      <c r="C201" s="202">
        <v>992</v>
      </c>
      <c r="D201" s="190" t="s">
        <v>11</v>
      </c>
      <c r="E201" s="188">
        <f>SUM(E202:E203)</f>
        <v>582570.48</v>
      </c>
      <c r="F201" s="55"/>
    </row>
    <row r="202" spans="1:6" ht="12.75">
      <c r="A202" s="55"/>
      <c r="B202" s="55"/>
      <c r="C202" s="30"/>
      <c r="D202" s="26" t="s">
        <v>12</v>
      </c>
      <c r="E202" s="185">
        <v>98770.48</v>
      </c>
      <c r="F202" s="55"/>
    </row>
    <row r="203" spans="1:6" ht="12.75">
      <c r="A203" s="55"/>
      <c r="B203" s="55"/>
      <c r="C203" s="123"/>
      <c r="D203" s="191" t="s">
        <v>13</v>
      </c>
      <c r="E203" s="189">
        <f>33000+233000+234000-16200</f>
        <v>483800</v>
      </c>
      <c r="F203" s="55"/>
    </row>
    <row r="204" spans="1:6" ht="12.75">
      <c r="A204" s="55"/>
      <c r="B204" s="55"/>
      <c r="C204" s="55"/>
      <c r="D204" s="55"/>
      <c r="E204" s="55"/>
      <c r="F204" s="55"/>
    </row>
    <row r="205" spans="1:6" ht="12.75">
      <c r="A205" s="168" t="s">
        <v>57</v>
      </c>
      <c r="B205" s="165"/>
      <c r="C205" s="165"/>
      <c r="D205" s="165"/>
      <c r="E205" s="165"/>
      <c r="F205" s="51"/>
    </row>
    <row r="206" spans="1:6" ht="12.75">
      <c r="A206" s="168" t="s">
        <v>20</v>
      </c>
      <c r="B206" s="165"/>
      <c r="C206" s="165"/>
      <c r="D206" s="165"/>
      <c r="E206" s="165"/>
      <c r="F206" s="51"/>
    </row>
    <row r="207" spans="1:6" ht="12.75">
      <c r="A207" s="168" t="s">
        <v>58</v>
      </c>
      <c r="B207" s="165"/>
      <c r="C207" s="165"/>
      <c r="D207" s="165"/>
      <c r="E207" s="165"/>
      <c r="F207" s="51"/>
    </row>
    <row r="208" spans="1:6" ht="12.75">
      <c r="A208" s="168" t="s">
        <v>14</v>
      </c>
      <c r="B208" s="165"/>
      <c r="C208" s="165"/>
      <c r="D208" s="165"/>
      <c r="E208" s="165"/>
      <c r="F208" s="51"/>
    </row>
    <row r="209" spans="1:6" ht="12.75">
      <c r="A209" s="259"/>
      <c r="B209" s="259"/>
      <c r="C209" s="259"/>
      <c r="D209" s="259"/>
      <c r="E209" s="259"/>
      <c r="F209" s="259"/>
    </row>
    <row r="210" spans="1:6" ht="12.75">
      <c r="A210" s="256" t="s">
        <v>37</v>
      </c>
      <c r="B210" s="256"/>
      <c r="C210" s="256"/>
      <c r="D210" s="256"/>
      <c r="E210" s="256"/>
      <c r="F210" s="256"/>
    </row>
    <row r="211" spans="1:6" ht="30" customHeight="1">
      <c r="A211" s="260" t="s">
        <v>282</v>
      </c>
      <c r="B211" s="260"/>
      <c r="C211" s="260"/>
      <c r="D211" s="260"/>
      <c r="E211" s="260"/>
      <c r="F211" s="260"/>
    </row>
    <row r="212" spans="1:6" ht="12.75">
      <c r="A212" s="259" t="s">
        <v>268</v>
      </c>
      <c r="B212" s="259"/>
      <c r="C212" s="259"/>
      <c r="D212" s="259"/>
      <c r="E212" s="259"/>
      <c r="F212" s="259"/>
    </row>
    <row r="213" spans="1:6" ht="12.75">
      <c r="A213" s="259" t="s">
        <v>269</v>
      </c>
      <c r="B213" s="259"/>
      <c r="C213" s="259"/>
      <c r="D213" s="259"/>
      <c r="E213" s="259"/>
      <c r="F213" s="259"/>
    </row>
    <row r="214" spans="1:6" ht="12.75" customHeight="1">
      <c r="A214" s="200"/>
      <c r="B214" s="216" t="s">
        <v>94</v>
      </c>
      <c r="C214" s="235" t="s">
        <v>232</v>
      </c>
      <c r="D214" s="236"/>
      <c r="E214" s="237"/>
      <c r="F214" s="217" t="s">
        <v>214</v>
      </c>
    </row>
    <row r="215" spans="1:6" ht="12.75" customHeight="1">
      <c r="A215" s="200"/>
      <c r="B215" s="234">
        <v>1</v>
      </c>
      <c r="C215" s="252" t="s">
        <v>287</v>
      </c>
      <c r="D215" s="253"/>
      <c r="E215" s="254"/>
      <c r="F215" s="230">
        <v>1500</v>
      </c>
    </row>
    <row r="216" spans="1:6" ht="12.75" customHeight="1">
      <c r="A216" s="200"/>
      <c r="B216" s="251"/>
      <c r="C216" s="231" t="s">
        <v>290</v>
      </c>
      <c r="D216" s="232"/>
      <c r="E216" s="233"/>
      <c r="F216" s="230"/>
    </row>
    <row r="217" spans="1:6" ht="12.75" customHeight="1">
      <c r="A217" s="200"/>
      <c r="B217" s="234">
        <v>2</v>
      </c>
      <c r="C217" s="252" t="s">
        <v>288</v>
      </c>
      <c r="D217" s="253"/>
      <c r="E217" s="254"/>
      <c r="F217" s="230">
        <v>1110</v>
      </c>
    </row>
    <row r="218" spans="1:6" ht="12.75" customHeight="1">
      <c r="A218" s="200"/>
      <c r="B218" s="251"/>
      <c r="C218" s="231" t="s">
        <v>290</v>
      </c>
      <c r="D218" s="232"/>
      <c r="E218" s="233"/>
      <c r="F218" s="230"/>
    </row>
    <row r="219" spans="1:6" ht="12.75" customHeight="1">
      <c r="A219" s="200"/>
      <c r="B219" s="250">
        <v>3</v>
      </c>
      <c r="C219" s="252" t="s">
        <v>289</v>
      </c>
      <c r="D219" s="253"/>
      <c r="E219" s="254"/>
      <c r="F219" s="230">
        <v>145000</v>
      </c>
    </row>
    <row r="220" spans="1:6" ht="12.75" customHeight="1">
      <c r="A220" s="200"/>
      <c r="B220" s="251"/>
      <c r="C220" s="231" t="s">
        <v>266</v>
      </c>
      <c r="D220" s="232"/>
      <c r="E220" s="233"/>
      <c r="F220" s="230"/>
    </row>
    <row r="221" spans="1:6" ht="12.75" customHeight="1">
      <c r="A221" s="200"/>
      <c r="B221" s="218"/>
      <c r="C221" s="245" t="s">
        <v>96</v>
      </c>
      <c r="D221" s="246"/>
      <c r="E221" s="247"/>
      <c r="F221" s="219">
        <f>F215+F217+F219</f>
        <v>147610</v>
      </c>
    </row>
    <row r="222" spans="1:6" ht="12.75">
      <c r="A222" s="200"/>
      <c r="B222" s="216" t="s">
        <v>94</v>
      </c>
      <c r="C222" s="235" t="s">
        <v>233</v>
      </c>
      <c r="D222" s="236"/>
      <c r="E222" s="237"/>
      <c r="F222" s="217" t="s">
        <v>214</v>
      </c>
    </row>
    <row r="223" spans="1:6" ht="12.75">
      <c r="A223" s="200"/>
      <c r="B223" s="234">
        <v>1</v>
      </c>
      <c r="C223" s="252" t="s">
        <v>287</v>
      </c>
      <c r="D223" s="253"/>
      <c r="E223" s="254"/>
      <c r="F223" s="230">
        <f>F215</f>
        <v>1500</v>
      </c>
    </row>
    <row r="224" spans="1:6" ht="12.75">
      <c r="A224" s="200"/>
      <c r="B224" s="251"/>
      <c r="C224" s="231" t="s">
        <v>281</v>
      </c>
      <c r="D224" s="232"/>
      <c r="E224" s="233"/>
      <c r="F224" s="230"/>
    </row>
    <row r="225" spans="1:6" ht="12.75">
      <c r="A225" s="200"/>
      <c r="B225" s="234">
        <v>2</v>
      </c>
      <c r="C225" s="252" t="s">
        <v>288</v>
      </c>
      <c r="D225" s="253"/>
      <c r="E225" s="254"/>
      <c r="F225" s="230">
        <f>F217</f>
        <v>1110</v>
      </c>
    </row>
    <row r="226" spans="1:6" ht="12.75">
      <c r="A226" s="200"/>
      <c r="B226" s="251"/>
      <c r="C226" s="231" t="s">
        <v>281</v>
      </c>
      <c r="D226" s="232"/>
      <c r="E226" s="233"/>
      <c r="F226" s="230"/>
    </row>
    <row r="227" spans="1:6" ht="12.75">
      <c r="A227" s="200"/>
      <c r="B227" s="250">
        <v>3</v>
      </c>
      <c r="C227" s="252" t="s">
        <v>289</v>
      </c>
      <c r="D227" s="253"/>
      <c r="E227" s="254"/>
      <c r="F227" s="230">
        <f>F219</f>
        <v>145000</v>
      </c>
    </row>
    <row r="228" spans="1:6" ht="12.75">
      <c r="A228" s="200"/>
      <c r="B228" s="251"/>
      <c r="C228" s="231" t="s">
        <v>267</v>
      </c>
      <c r="D228" s="232"/>
      <c r="E228" s="233"/>
      <c r="F228" s="230"/>
    </row>
    <row r="229" spans="1:6" ht="12.75" customHeight="1">
      <c r="A229" s="200"/>
      <c r="B229" s="218"/>
      <c r="C229" s="245" t="s">
        <v>96</v>
      </c>
      <c r="D229" s="246"/>
      <c r="E229" s="247"/>
      <c r="F229" s="219">
        <f>F223+F225+F227</f>
        <v>147610</v>
      </c>
    </row>
    <row r="230" spans="1:6" ht="12.75">
      <c r="A230" s="256" t="s">
        <v>39</v>
      </c>
      <c r="B230" s="256"/>
      <c r="C230" s="256"/>
      <c r="D230" s="256"/>
      <c r="E230" s="256"/>
      <c r="F230" s="256"/>
    </row>
    <row r="231" spans="1:6" ht="12.75">
      <c r="A231" s="258" t="s">
        <v>76</v>
      </c>
      <c r="B231" s="258"/>
      <c r="C231" s="258"/>
      <c r="D231" s="258"/>
      <c r="E231" s="258"/>
      <c r="F231" s="258"/>
    </row>
    <row r="232" spans="1:6" ht="12.75">
      <c r="A232" s="256" t="s">
        <v>81</v>
      </c>
      <c r="B232" s="256"/>
      <c r="C232" s="256"/>
      <c r="D232" s="256"/>
      <c r="E232" s="256"/>
      <c r="F232" s="256"/>
    </row>
    <row r="233" spans="1:6" ht="12.75" customHeight="1">
      <c r="A233" s="257" t="s">
        <v>78</v>
      </c>
      <c r="B233" s="257"/>
      <c r="C233" s="257"/>
      <c r="D233" s="257"/>
      <c r="E233" s="257"/>
      <c r="F233" s="257"/>
    </row>
    <row r="234" spans="1:6" ht="12.75">
      <c r="A234" s="51"/>
      <c r="B234" s="51"/>
      <c r="C234" s="51"/>
      <c r="E234" s="51"/>
      <c r="F234" s="51"/>
    </row>
    <row r="235" spans="1:6" ht="12.75">
      <c r="A235" s="51"/>
      <c r="B235" s="51"/>
      <c r="C235" s="51"/>
      <c r="E235" s="51"/>
      <c r="F235" s="51"/>
    </row>
    <row r="236" spans="1:6" ht="12.75">
      <c r="A236" s="51"/>
      <c r="B236" s="51"/>
      <c r="C236" s="51"/>
      <c r="E236" s="51"/>
      <c r="F236" s="51"/>
    </row>
  </sheetData>
  <mergeCells count="59">
    <mergeCell ref="A211:F211"/>
    <mergeCell ref="A210:F210"/>
    <mergeCell ref="A209:F209"/>
    <mergeCell ref="A47:E47"/>
    <mergeCell ref="A101:F101"/>
    <mergeCell ref="A72:F72"/>
    <mergeCell ref="A102:F102"/>
    <mergeCell ref="A103:E103"/>
    <mergeCell ref="A156:E156"/>
    <mergeCell ref="A138:E138"/>
    <mergeCell ref="A232:F232"/>
    <mergeCell ref="A233:F233"/>
    <mergeCell ref="A231:F231"/>
    <mergeCell ref="A212:F212"/>
    <mergeCell ref="A213:F213"/>
    <mergeCell ref="A230:F230"/>
    <mergeCell ref="B219:B220"/>
    <mergeCell ref="B215:B216"/>
    <mergeCell ref="F215:F216"/>
    <mergeCell ref="B217:B218"/>
    <mergeCell ref="A6:F6"/>
    <mergeCell ref="A8:F8"/>
    <mergeCell ref="A9:E9"/>
    <mergeCell ref="A11:E11"/>
    <mergeCell ref="A1:F1"/>
    <mergeCell ref="A2:F2"/>
    <mergeCell ref="A3:F3"/>
    <mergeCell ref="A4:F4"/>
    <mergeCell ref="F217:F218"/>
    <mergeCell ref="F219:F220"/>
    <mergeCell ref="C215:E215"/>
    <mergeCell ref="C217:E217"/>
    <mergeCell ref="C219:E219"/>
    <mergeCell ref="C214:E214"/>
    <mergeCell ref="C216:E216"/>
    <mergeCell ref="C218:E218"/>
    <mergeCell ref="C220:E220"/>
    <mergeCell ref="F225:F226"/>
    <mergeCell ref="C226:E226"/>
    <mergeCell ref="C222:E222"/>
    <mergeCell ref="B223:B224"/>
    <mergeCell ref="C223:E223"/>
    <mergeCell ref="F223:F224"/>
    <mergeCell ref="C224:E224"/>
    <mergeCell ref="C221:E221"/>
    <mergeCell ref="C229:E229"/>
    <mergeCell ref="A73:F73"/>
    <mergeCell ref="A100:F100"/>
    <mergeCell ref="B227:B228"/>
    <mergeCell ref="C227:E227"/>
    <mergeCell ref="F227:F228"/>
    <mergeCell ref="C228:E228"/>
    <mergeCell ref="B225:B226"/>
    <mergeCell ref="C225:E225"/>
    <mergeCell ref="A182:F182"/>
    <mergeCell ref="C183:C184"/>
    <mergeCell ref="D183:D184"/>
    <mergeCell ref="C192:C193"/>
    <mergeCell ref="D192:D193"/>
  </mergeCells>
  <printOptions/>
  <pageMargins left="0.7874015748031497" right="0.38" top="0.51" bottom="0.35433070866141736" header="0.16" footer="0.1968503937007874"/>
  <pageSetup horizontalDpi="600" verticalDpi="600" orientation="portrait" paperSize="9" r:id="rId1"/>
  <headerFooter alignWithMargins="0">
    <oddFooter>&amp;CStrona &amp;P</oddFooter>
  </headerFooter>
  <rowBreaks count="1" manualBreakCount="1">
    <brk id="17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38" t="s">
        <v>131</v>
      </c>
      <c r="B1" s="238"/>
      <c r="C1" s="238"/>
      <c r="D1" s="238"/>
      <c r="E1" s="238"/>
      <c r="F1" s="238"/>
    </row>
    <row r="2" spans="1:6" ht="12.75">
      <c r="A2" s="238" t="s">
        <v>21</v>
      </c>
      <c r="B2" s="238"/>
      <c r="C2" s="238"/>
      <c r="D2" s="238"/>
      <c r="E2" s="238"/>
      <c r="F2" s="238"/>
    </row>
    <row r="3" spans="1:6" ht="12.75">
      <c r="A3" s="238" t="s">
        <v>132</v>
      </c>
      <c r="B3" s="238"/>
      <c r="C3" s="238"/>
      <c r="D3" s="238"/>
      <c r="E3" s="238"/>
      <c r="F3" s="238"/>
    </row>
    <row r="4" spans="1:6" ht="12.75">
      <c r="A4" s="56"/>
      <c r="B4" s="47"/>
      <c r="C4" s="57"/>
      <c r="D4" s="46"/>
      <c r="E4" s="3"/>
      <c r="F4" s="58"/>
    </row>
    <row r="5" spans="1:6" ht="12.75">
      <c r="A5" s="239" t="s">
        <v>89</v>
      </c>
      <c r="B5" s="239"/>
      <c r="C5" s="239"/>
      <c r="D5" s="239"/>
      <c r="E5" s="239"/>
      <c r="F5" s="239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28" t="s">
        <v>199</v>
      </c>
      <c r="B7" s="228"/>
      <c r="C7" s="228"/>
      <c r="D7" s="228"/>
      <c r="E7" s="228"/>
      <c r="F7" s="228"/>
    </row>
    <row r="8" spans="1:6" ht="12.75">
      <c r="A8" s="59"/>
      <c r="B8" s="59"/>
      <c r="C8" s="100"/>
      <c r="D8" s="59"/>
      <c r="E8" s="59"/>
      <c r="F8" s="59"/>
    </row>
    <row r="9" spans="1:6" ht="12.75">
      <c r="A9" s="229" t="s">
        <v>23</v>
      </c>
      <c r="B9" s="229"/>
      <c r="C9" s="229"/>
      <c r="D9" s="229"/>
      <c r="E9" s="229"/>
      <c r="F9" s="229"/>
    </row>
    <row r="10" spans="1:5" ht="12.75">
      <c r="A10" s="248" t="s">
        <v>133</v>
      </c>
      <c r="B10" s="248"/>
      <c r="C10" s="248"/>
      <c r="D10" s="248"/>
      <c r="E10" s="248"/>
    </row>
    <row r="11" spans="1:5" ht="12.75">
      <c r="A11" s="255" t="s">
        <v>27</v>
      </c>
      <c r="B11" s="255"/>
      <c r="C11" s="255"/>
      <c r="D11" s="255"/>
      <c r="E11" s="255"/>
    </row>
    <row r="12" spans="1:6" s="112" customFormat="1" ht="13.5">
      <c r="A12" s="107" t="s">
        <v>86</v>
      </c>
      <c r="B12" s="107" t="s">
        <v>87</v>
      </c>
      <c r="C12" s="110" t="s">
        <v>88</v>
      </c>
      <c r="D12" s="108" t="s">
        <v>25</v>
      </c>
      <c r="E12" s="52" t="s">
        <v>26</v>
      </c>
      <c r="F12" s="111"/>
    </row>
    <row r="13" spans="1:6" s="44" customFormat="1" ht="12.75">
      <c r="A13" s="64">
        <v>900</v>
      </c>
      <c r="B13" s="64"/>
      <c r="C13" s="65"/>
      <c r="D13" s="19" t="s">
        <v>28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196</v>
      </c>
      <c r="E14" s="49">
        <f>E15</f>
        <v>6100</v>
      </c>
    </row>
    <row r="15" spans="1:6" ht="12.75">
      <c r="A15" s="70"/>
      <c r="B15" s="70"/>
      <c r="C15" s="17"/>
      <c r="D15" s="18" t="s">
        <v>197</v>
      </c>
      <c r="E15" s="73">
        <v>6100</v>
      </c>
      <c r="F15" s="52" t="s">
        <v>195</v>
      </c>
    </row>
    <row r="16" spans="1:5" ht="12.75">
      <c r="A16" s="11">
        <v>921</v>
      </c>
      <c r="B16" s="11"/>
      <c r="C16" s="12"/>
      <c r="D16" s="75" t="s">
        <v>109</v>
      </c>
      <c r="E16" s="84">
        <f>E17</f>
        <v>63729.3</v>
      </c>
    </row>
    <row r="17" spans="1:5" ht="12.75">
      <c r="A17" s="13"/>
      <c r="B17" s="13">
        <v>92109</v>
      </c>
      <c r="C17" s="14"/>
      <c r="D17" s="48" t="s">
        <v>122</v>
      </c>
      <c r="E17" s="85">
        <f>E18</f>
        <v>63729.3</v>
      </c>
    </row>
    <row r="18" spans="1:8" ht="12.75">
      <c r="A18" s="78"/>
      <c r="B18" s="78"/>
      <c r="C18" s="17" t="s">
        <v>90</v>
      </c>
      <c r="D18" s="18" t="s">
        <v>92</v>
      </c>
      <c r="E18" s="131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55" t="s">
        <v>29</v>
      </c>
      <c r="B20" s="255"/>
      <c r="C20" s="255"/>
      <c r="D20" s="255"/>
      <c r="E20" s="255"/>
      <c r="H20" s="45"/>
    </row>
    <row r="21" spans="1:8" ht="13.5">
      <c r="A21" s="107" t="s">
        <v>86</v>
      </c>
      <c r="B21" s="107" t="s">
        <v>87</v>
      </c>
      <c r="C21" s="110" t="s">
        <v>88</v>
      </c>
      <c r="D21" s="108" t="s">
        <v>25</v>
      </c>
      <c r="E21" s="52" t="s">
        <v>26</v>
      </c>
      <c r="H21" s="45"/>
    </row>
    <row r="22" spans="1:8" ht="12.75">
      <c r="A22" s="75">
        <v>801</v>
      </c>
      <c r="B22" s="75"/>
      <c r="C22" s="76"/>
      <c r="D22" s="75" t="s">
        <v>30</v>
      </c>
      <c r="E22" s="66">
        <f>E23</f>
        <v>13400</v>
      </c>
      <c r="H22" s="45"/>
    </row>
    <row r="23" spans="1:8" ht="12.75">
      <c r="A23" s="48"/>
      <c r="B23" s="48">
        <v>80101</v>
      </c>
      <c r="C23" s="109"/>
      <c r="D23" s="77" t="s">
        <v>77</v>
      </c>
      <c r="E23" s="49">
        <f>E25</f>
        <v>13400</v>
      </c>
      <c r="H23" s="45"/>
    </row>
    <row r="24" spans="1:8" ht="12.75">
      <c r="A24" s="48"/>
      <c r="B24" s="48"/>
      <c r="C24" s="60" t="s">
        <v>193</v>
      </c>
      <c r="D24" s="77" t="s">
        <v>97</v>
      </c>
      <c r="E24" s="49"/>
      <c r="H24" s="45"/>
    </row>
    <row r="25" spans="1:8" ht="13.5">
      <c r="A25" s="127"/>
      <c r="B25" s="127"/>
      <c r="C25" s="70">
        <v>4270</v>
      </c>
      <c r="D25" s="86" t="s">
        <v>116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79" t="s">
        <v>91</v>
      </c>
      <c r="E26" s="66">
        <f>E27</f>
        <v>0</v>
      </c>
      <c r="F26" s="67"/>
      <c r="H26" s="115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88" t="s">
        <v>193</v>
      </c>
      <c r="D28" s="156" t="s">
        <v>97</v>
      </c>
      <c r="E28" s="73"/>
      <c r="H28" s="45"/>
    </row>
    <row r="29" spans="1:8" ht="12.75">
      <c r="A29" s="64">
        <v>900</v>
      </c>
      <c r="B29" s="64"/>
      <c r="C29" s="65"/>
      <c r="D29" s="19" t="s">
        <v>28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196</v>
      </c>
      <c r="E30" s="49">
        <f>E31</f>
        <v>6100</v>
      </c>
      <c r="H30" s="45"/>
    </row>
    <row r="31" spans="1:8" ht="12.75">
      <c r="A31" s="70"/>
      <c r="B31" s="70"/>
      <c r="C31" s="71" t="s">
        <v>79</v>
      </c>
      <c r="D31" s="72" t="s">
        <v>80</v>
      </c>
      <c r="E31" s="73">
        <v>6100</v>
      </c>
      <c r="H31" s="45"/>
    </row>
    <row r="32" spans="1:8" ht="12.75">
      <c r="A32" s="11">
        <v>921</v>
      </c>
      <c r="B32" s="11"/>
      <c r="C32" s="12"/>
      <c r="D32" s="75" t="s">
        <v>109</v>
      </c>
      <c r="E32" s="84">
        <f>E33</f>
        <v>0</v>
      </c>
      <c r="H32" s="45"/>
    </row>
    <row r="33" spans="1:8" ht="12.75">
      <c r="A33" s="13"/>
      <c r="B33" s="13">
        <v>92109</v>
      </c>
      <c r="C33" s="14"/>
      <c r="D33" s="48" t="s">
        <v>122</v>
      </c>
      <c r="E33" s="85">
        <f>E34</f>
        <v>0</v>
      </c>
      <c r="H33" s="45"/>
    </row>
    <row r="34" spans="1:8" ht="12.75">
      <c r="A34" s="78"/>
      <c r="B34" s="78"/>
      <c r="C34" s="114">
        <v>2480</v>
      </c>
      <c r="D34" s="78" t="s">
        <v>120</v>
      </c>
      <c r="E34" s="101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55" t="s">
        <v>111</v>
      </c>
      <c r="B36" s="255"/>
      <c r="C36" s="255"/>
      <c r="D36" s="255"/>
      <c r="E36" s="255"/>
    </row>
    <row r="37" spans="1:5" ht="13.5">
      <c r="A37" s="107" t="s">
        <v>86</v>
      </c>
      <c r="B37" s="107" t="s">
        <v>87</v>
      </c>
      <c r="C37" s="110" t="s">
        <v>88</v>
      </c>
      <c r="D37" s="108" t="s">
        <v>25</v>
      </c>
      <c r="E37" s="52" t="s">
        <v>26</v>
      </c>
    </row>
    <row r="38" spans="1:5" ht="12.75">
      <c r="A38" s="75">
        <v>801</v>
      </c>
      <c r="B38" s="75"/>
      <c r="C38" s="76"/>
      <c r="D38" s="75" t="s">
        <v>30</v>
      </c>
      <c r="E38" s="99">
        <f>E39</f>
        <v>935232</v>
      </c>
    </row>
    <row r="39" spans="1:5" ht="12.75">
      <c r="A39" s="48"/>
      <c r="B39" s="48">
        <v>80101</v>
      </c>
      <c r="C39" s="60"/>
      <c r="D39" s="77" t="s">
        <v>77</v>
      </c>
      <c r="E39" s="49">
        <f>E40</f>
        <v>935232</v>
      </c>
    </row>
    <row r="40" spans="1:5" ht="13.5">
      <c r="A40" s="127"/>
      <c r="B40" s="127"/>
      <c r="C40" s="71" t="s">
        <v>110</v>
      </c>
      <c r="D40" s="128" t="s">
        <v>129</v>
      </c>
      <c r="E40" s="129">
        <f>935232</f>
        <v>935232</v>
      </c>
    </row>
    <row r="41" spans="1:5" ht="12.75">
      <c r="A41" s="11">
        <v>921</v>
      </c>
      <c r="B41" s="11"/>
      <c r="C41" s="12"/>
      <c r="D41" s="75" t="s">
        <v>109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122</v>
      </c>
      <c r="E42" s="49">
        <f>E43</f>
        <v>80213</v>
      </c>
      <c r="F42" s="74"/>
    </row>
    <row r="43" spans="1:6" ht="12.75">
      <c r="A43" s="16"/>
      <c r="B43" s="16"/>
      <c r="C43" s="17" t="s">
        <v>90</v>
      </c>
      <c r="D43" s="18" t="s">
        <v>92</v>
      </c>
      <c r="E43" s="73">
        <v>80213</v>
      </c>
      <c r="F43" s="74"/>
    </row>
    <row r="44" spans="1:7" ht="12.75">
      <c r="A44" s="1"/>
      <c r="B44" s="1"/>
      <c r="C44" s="2"/>
      <c r="D44" s="41"/>
      <c r="E44" s="98"/>
      <c r="F44" s="106"/>
      <c r="G44" s="15"/>
    </row>
    <row r="45" spans="1:7" ht="12.75">
      <c r="A45" s="255" t="s">
        <v>134</v>
      </c>
      <c r="B45" s="255"/>
      <c r="C45" s="255"/>
      <c r="D45" s="255"/>
      <c r="E45" s="255"/>
      <c r="F45" s="106"/>
      <c r="G45" s="15"/>
    </row>
    <row r="46" spans="1:7" ht="13.5">
      <c r="A46" s="107" t="s">
        <v>86</v>
      </c>
      <c r="B46" s="107" t="s">
        <v>87</v>
      </c>
      <c r="C46" s="110" t="s">
        <v>88</v>
      </c>
      <c r="D46" s="108" t="s">
        <v>25</v>
      </c>
      <c r="E46" s="52" t="s">
        <v>26</v>
      </c>
      <c r="F46" s="106"/>
      <c r="G46" s="15"/>
    </row>
    <row r="47" spans="1:7" ht="12.75">
      <c r="A47" s="75">
        <v>801</v>
      </c>
      <c r="B47" s="75"/>
      <c r="C47" s="76"/>
      <c r="D47" s="75" t="s">
        <v>30</v>
      </c>
      <c r="E47" s="99">
        <f>E48</f>
        <v>935232</v>
      </c>
      <c r="F47" s="106"/>
      <c r="G47" s="15"/>
    </row>
    <row r="48" spans="1:7" ht="12.75">
      <c r="A48" s="48"/>
      <c r="B48" s="48">
        <v>80101</v>
      </c>
      <c r="C48" s="60"/>
      <c r="D48" s="77" t="s">
        <v>77</v>
      </c>
      <c r="E48" s="49">
        <f>E49</f>
        <v>935232</v>
      </c>
      <c r="F48" s="106"/>
      <c r="G48" s="15"/>
    </row>
    <row r="49" spans="1:7" ht="13.5">
      <c r="A49" s="126"/>
      <c r="B49" s="126"/>
      <c r="C49" s="68" t="s">
        <v>82</v>
      </c>
      <c r="D49" s="4" t="s">
        <v>40</v>
      </c>
      <c r="E49" s="49">
        <f>E50+E51+E52</f>
        <v>935232</v>
      </c>
      <c r="F49" s="106"/>
      <c r="G49" s="15"/>
    </row>
    <row r="50" spans="1:7" ht="13.5">
      <c r="A50" s="126"/>
      <c r="B50" s="126"/>
      <c r="C50" s="68"/>
      <c r="D50" s="120" t="s">
        <v>126</v>
      </c>
      <c r="E50" s="119">
        <v>568255</v>
      </c>
      <c r="F50" s="106"/>
      <c r="G50" s="15"/>
    </row>
    <row r="51" spans="1:7" ht="13.5">
      <c r="A51" s="126"/>
      <c r="B51" s="126"/>
      <c r="C51" s="68"/>
      <c r="D51" s="120" t="s">
        <v>127</v>
      </c>
      <c r="E51" s="119">
        <v>318177</v>
      </c>
      <c r="F51" s="106"/>
      <c r="G51" s="15"/>
    </row>
    <row r="52" spans="1:7" ht="13.5">
      <c r="A52" s="127"/>
      <c r="B52" s="127"/>
      <c r="C52" s="71"/>
      <c r="D52" s="130" t="s">
        <v>128</v>
      </c>
      <c r="E52" s="129">
        <v>48800</v>
      </c>
      <c r="F52" s="106"/>
      <c r="G52" s="15"/>
    </row>
    <row r="53" spans="1:7" ht="12.75">
      <c r="A53" s="11">
        <v>921</v>
      </c>
      <c r="B53" s="11"/>
      <c r="C53" s="12"/>
      <c r="D53" s="75" t="s">
        <v>109</v>
      </c>
      <c r="E53" s="66">
        <f>E54</f>
        <v>80213</v>
      </c>
      <c r="F53" s="106"/>
      <c r="G53" s="15"/>
    </row>
    <row r="54" spans="1:7" ht="12.75">
      <c r="A54" s="13"/>
      <c r="B54" s="13">
        <v>92109</v>
      </c>
      <c r="C54" s="14"/>
      <c r="D54" s="48" t="s">
        <v>122</v>
      </c>
      <c r="E54" s="49">
        <f>E56</f>
        <v>80213</v>
      </c>
      <c r="F54" s="106"/>
      <c r="G54" s="15"/>
    </row>
    <row r="55" spans="1:7" ht="12.75">
      <c r="A55" s="13"/>
      <c r="B55" s="13"/>
      <c r="C55" s="91">
        <v>6058</v>
      </c>
      <c r="D55" s="69" t="s">
        <v>40</v>
      </c>
      <c r="E55" s="49">
        <f>E56</f>
        <v>80213</v>
      </c>
      <c r="F55" s="106"/>
      <c r="G55" s="15"/>
    </row>
    <row r="56" spans="1:7" ht="12.75">
      <c r="A56" s="16"/>
      <c r="B56" s="16"/>
      <c r="C56" s="17"/>
      <c r="D56" s="18" t="s">
        <v>135</v>
      </c>
      <c r="E56" s="73">
        <v>80213</v>
      </c>
      <c r="F56" s="106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49" t="s">
        <v>31</v>
      </c>
      <c r="B58" s="249"/>
      <c r="C58" s="249"/>
      <c r="D58" s="249"/>
      <c r="E58" s="249"/>
      <c r="F58" s="249"/>
      <c r="G58" s="15"/>
    </row>
    <row r="59" spans="1:7" ht="12.75">
      <c r="A59" s="248" t="s">
        <v>32</v>
      </c>
      <c r="B59" s="248"/>
      <c r="C59" s="248"/>
      <c r="D59" s="248"/>
      <c r="E59" s="248"/>
      <c r="F59" s="248"/>
      <c r="G59" s="15"/>
    </row>
    <row r="60" spans="1:7" ht="12.75">
      <c r="A60" s="124"/>
      <c r="B60" s="124"/>
      <c r="C60" s="124"/>
      <c r="D60" s="124"/>
      <c r="E60" s="124"/>
      <c r="F60" s="124"/>
      <c r="G60" s="15"/>
    </row>
    <row r="61" spans="1:7" ht="12.75">
      <c r="A61" s="264" t="s">
        <v>108</v>
      </c>
      <c r="B61" s="264"/>
      <c r="C61" s="264"/>
      <c r="D61" s="264"/>
      <c r="E61" s="90"/>
      <c r="F61" s="50"/>
      <c r="G61" s="15"/>
    </row>
    <row r="62" spans="1:7" ht="12.75">
      <c r="A62" s="91" t="s">
        <v>24</v>
      </c>
      <c r="B62" s="91" t="s">
        <v>36</v>
      </c>
      <c r="C62" s="91" t="s">
        <v>22</v>
      </c>
      <c r="D62" s="55" t="s">
        <v>25</v>
      </c>
      <c r="E62" s="90" t="s">
        <v>33</v>
      </c>
      <c r="F62" s="92" t="s">
        <v>34</v>
      </c>
      <c r="G62" s="15"/>
    </row>
    <row r="63" spans="1:7" ht="12.75">
      <c r="A63" s="81">
        <v>921</v>
      </c>
      <c r="B63" s="75"/>
      <c r="C63" s="82"/>
      <c r="D63" s="75" t="s">
        <v>109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3"/>
      <c r="D64" s="48" t="s">
        <v>122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115</v>
      </c>
      <c r="D65" s="15" t="s">
        <v>98</v>
      </c>
      <c r="E65" s="49"/>
      <c r="F65" s="157">
        <v>8810.9</v>
      </c>
      <c r="G65" s="15"/>
    </row>
    <row r="66" spans="1:7" ht="12.75">
      <c r="A66" s="125"/>
      <c r="B66" s="78"/>
      <c r="C66" s="71" t="s">
        <v>198</v>
      </c>
      <c r="D66" s="18" t="s">
        <v>98</v>
      </c>
      <c r="E66" s="73">
        <v>8810.9</v>
      </c>
      <c r="F66" s="86"/>
      <c r="G66" s="15"/>
    </row>
    <row r="67" spans="1:7" ht="12.75">
      <c r="A67" s="62"/>
      <c r="B67" s="48"/>
      <c r="C67" s="68"/>
      <c r="D67" s="15"/>
      <c r="E67" s="49"/>
      <c r="F67" s="124"/>
      <c r="G67" s="15"/>
    </row>
    <row r="68" spans="1:7" ht="12.75">
      <c r="A68" s="264" t="s">
        <v>38</v>
      </c>
      <c r="B68" s="264"/>
      <c r="C68" s="264"/>
      <c r="D68" s="264"/>
      <c r="E68" s="90"/>
      <c r="F68" s="50"/>
      <c r="G68" s="15"/>
    </row>
    <row r="69" spans="1:7" ht="12.75">
      <c r="A69" s="91" t="s">
        <v>24</v>
      </c>
      <c r="B69" s="91" t="s">
        <v>36</v>
      </c>
      <c r="C69" s="91" t="s">
        <v>22</v>
      </c>
      <c r="D69" s="55" t="s">
        <v>25</v>
      </c>
      <c r="E69" s="90" t="s">
        <v>33</v>
      </c>
      <c r="F69" s="92" t="s">
        <v>34</v>
      </c>
      <c r="G69" s="15"/>
    </row>
    <row r="70" spans="1:7" ht="12.75">
      <c r="A70" s="104">
        <v>600</v>
      </c>
      <c r="B70" s="104"/>
      <c r="C70" s="104"/>
      <c r="D70" s="105" t="s">
        <v>83</v>
      </c>
      <c r="E70" s="116">
        <f>E71</f>
        <v>37000</v>
      </c>
      <c r="F70" s="116">
        <f>F71</f>
        <v>37000</v>
      </c>
      <c r="G70" s="15"/>
    </row>
    <row r="71" spans="1:7" ht="12.75">
      <c r="A71" s="91"/>
      <c r="B71" s="91">
        <v>60016</v>
      </c>
      <c r="C71" s="91"/>
      <c r="D71" s="55" t="s">
        <v>84</v>
      </c>
      <c r="E71" s="117">
        <f>E72</f>
        <v>37000</v>
      </c>
      <c r="F71" s="49">
        <f>F73+F75</f>
        <v>37000</v>
      </c>
      <c r="G71" s="15"/>
    </row>
    <row r="72" spans="1:7" ht="12.75">
      <c r="A72" s="91"/>
      <c r="B72" s="91"/>
      <c r="C72" s="91">
        <v>4270</v>
      </c>
      <c r="D72" s="55" t="s">
        <v>116</v>
      </c>
      <c r="E72" s="117">
        <f>F74+F76</f>
        <v>37000</v>
      </c>
      <c r="F72" s="49"/>
      <c r="G72" s="15"/>
    </row>
    <row r="73" spans="1:7" ht="12.75">
      <c r="A73" s="91"/>
      <c r="B73" s="91"/>
      <c r="C73" s="91">
        <v>6059</v>
      </c>
      <c r="D73" s="69" t="s">
        <v>40</v>
      </c>
      <c r="E73" s="117"/>
      <c r="F73" s="49">
        <f>F74</f>
        <v>20800</v>
      </c>
      <c r="G73" s="15"/>
    </row>
    <row r="74" spans="1:7" ht="12.75">
      <c r="A74" s="91"/>
      <c r="B74" s="91"/>
      <c r="C74" s="91"/>
      <c r="D74" s="4" t="s">
        <v>137</v>
      </c>
      <c r="E74" s="117"/>
      <c r="F74" s="49">
        <v>20800</v>
      </c>
      <c r="G74" s="15"/>
    </row>
    <row r="75" spans="1:7" ht="12.75">
      <c r="A75" s="91"/>
      <c r="B75" s="91"/>
      <c r="C75" s="91">
        <v>6059</v>
      </c>
      <c r="D75" s="69" t="s">
        <v>40</v>
      </c>
      <c r="E75" s="117"/>
      <c r="F75" s="49">
        <f>F76</f>
        <v>16200</v>
      </c>
      <c r="G75" s="15"/>
    </row>
    <row r="76" spans="1:7" ht="12.75">
      <c r="A76" s="103"/>
      <c r="B76" s="103"/>
      <c r="C76" s="103"/>
      <c r="D76" s="39" t="s">
        <v>138</v>
      </c>
      <c r="E76" s="118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1" t="s">
        <v>112</v>
      </c>
      <c r="E77" s="132">
        <f>E78</f>
        <v>5200</v>
      </c>
      <c r="F77" s="80">
        <f>F78+F84</f>
        <v>136000</v>
      </c>
      <c r="G77" s="41"/>
    </row>
    <row r="78" spans="1:7" ht="12.75">
      <c r="A78" s="91"/>
      <c r="B78" s="91">
        <v>71004</v>
      </c>
      <c r="C78" s="91"/>
      <c r="D78" s="93" t="s">
        <v>139</v>
      </c>
      <c r="E78" s="117">
        <f>E79</f>
        <v>5200</v>
      </c>
      <c r="F78" s="49">
        <f>F80</f>
        <v>100000</v>
      </c>
      <c r="G78" s="15"/>
    </row>
    <row r="79" spans="1:7" ht="12.75">
      <c r="A79" s="91"/>
      <c r="B79" s="91"/>
      <c r="C79" s="91">
        <v>4300</v>
      </c>
      <c r="D79" s="93" t="s">
        <v>80</v>
      </c>
      <c r="E79" s="117">
        <v>5200</v>
      </c>
      <c r="F79" s="49"/>
      <c r="G79" s="15"/>
    </row>
    <row r="80" spans="1:7" ht="12.75">
      <c r="A80" s="91"/>
      <c r="B80" s="91"/>
      <c r="C80" s="91">
        <v>6050</v>
      </c>
      <c r="D80" s="69" t="s">
        <v>40</v>
      </c>
      <c r="E80" s="117"/>
      <c r="F80" s="49">
        <f>F81+F82+F83</f>
        <v>100000</v>
      </c>
      <c r="G80" s="15"/>
    </row>
    <row r="81" spans="1:7" ht="12.75">
      <c r="A81" s="91"/>
      <c r="B81" s="91"/>
      <c r="C81" s="91"/>
      <c r="D81" s="93" t="s">
        <v>140</v>
      </c>
      <c r="E81" s="117"/>
      <c r="F81" s="49">
        <v>41000</v>
      </c>
      <c r="G81" s="15"/>
    </row>
    <row r="82" spans="1:7" ht="12.75">
      <c r="A82" s="46"/>
      <c r="B82" s="46"/>
      <c r="C82" s="46"/>
      <c r="D82" s="55" t="s">
        <v>141</v>
      </c>
      <c r="E82" s="132"/>
      <c r="F82" s="49">
        <v>49000</v>
      </c>
      <c r="G82" s="15"/>
    </row>
    <row r="83" spans="1:8" ht="12.75">
      <c r="A83" s="91"/>
      <c r="B83" s="91"/>
      <c r="C83" s="91"/>
      <c r="D83" s="55" t="s">
        <v>142</v>
      </c>
      <c r="E83" s="117"/>
      <c r="F83" s="49">
        <v>10000</v>
      </c>
      <c r="G83" s="15"/>
      <c r="H83" s="45"/>
    </row>
    <row r="84" spans="1:8" ht="12.75">
      <c r="A84" s="91"/>
      <c r="B84" s="91">
        <v>71035</v>
      </c>
      <c r="C84" s="91"/>
      <c r="D84" s="55" t="s">
        <v>143</v>
      </c>
      <c r="E84" s="117"/>
      <c r="F84" s="49">
        <f>F85</f>
        <v>36000</v>
      </c>
      <c r="G84" s="15"/>
      <c r="H84" s="45"/>
    </row>
    <row r="85" spans="1:8" ht="12.75">
      <c r="A85" s="91"/>
      <c r="B85" s="91"/>
      <c r="C85" s="91">
        <v>6050</v>
      </c>
      <c r="D85" s="69" t="s">
        <v>40</v>
      </c>
      <c r="E85" s="117"/>
      <c r="F85" s="49">
        <f>F86+F87</f>
        <v>36000</v>
      </c>
      <c r="G85" s="15"/>
      <c r="H85" s="45"/>
    </row>
    <row r="86" spans="1:8" ht="12.75">
      <c r="A86" s="91"/>
      <c r="B86" s="91"/>
      <c r="C86" s="91"/>
      <c r="D86" s="55" t="s">
        <v>144</v>
      </c>
      <c r="E86" s="117"/>
      <c r="F86" s="49">
        <f>20000-14000</f>
        <v>6000</v>
      </c>
      <c r="G86" s="15"/>
      <c r="H86" s="45"/>
    </row>
    <row r="87" spans="1:8" ht="12.75">
      <c r="A87" s="103"/>
      <c r="B87" s="103"/>
      <c r="C87" s="103"/>
      <c r="D87" s="86" t="s">
        <v>145</v>
      </c>
      <c r="E87" s="118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28</v>
      </c>
      <c r="E88" s="132">
        <f>E89+E92</f>
        <v>514000</v>
      </c>
      <c r="F88" s="132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85</v>
      </c>
      <c r="E89" s="117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82</v>
      </c>
      <c r="D90" s="4" t="s">
        <v>40</v>
      </c>
      <c r="E90" s="117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194</v>
      </c>
      <c r="E91" s="117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118</v>
      </c>
      <c r="E92" s="117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82</v>
      </c>
      <c r="D93" s="69" t="s">
        <v>40</v>
      </c>
      <c r="E93" s="117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119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5" t="s">
        <v>109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122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117</v>
      </c>
      <c r="D97" s="93" t="s">
        <v>80</v>
      </c>
      <c r="E97" s="49"/>
      <c r="F97" s="49">
        <v>8810.9</v>
      </c>
      <c r="G97" s="15"/>
    </row>
    <row r="98" spans="1:7" ht="12.75">
      <c r="A98" s="53"/>
      <c r="B98" s="53"/>
      <c r="C98" s="68" t="s">
        <v>121</v>
      </c>
      <c r="D98" s="93" t="s">
        <v>80</v>
      </c>
      <c r="E98" s="49">
        <v>8810.9</v>
      </c>
      <c r="F98" s="49"/>
      <c r="G98" s="15"/>
    </row>
    <row r="99" spans="1:7" ht="12.75">
      <c r="A99" s="53"/>
      <c r="B99" s="53"/>
      <c r="C99" s="68" t="s">
        <v>106</v>
      </c>
      <c r="D99" s="69" t="s">
        <v>40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135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125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106</v>
      </c>
      <c r="D102" s="69" t="s">
        <v>40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78" t="s">
        <v>136</v>
      </c>
      <c r="E103" s="73"/>
      <c r="F103" s="73">
        <v>22600</v>
      </c>
    </row>
    <row r="104" spans="1:6" s="10" customFormat="1" ht="12.75">
      <c r="A104" s="87"/>
      <c r="B104" s="87"/>
      <c r="C104" s="87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65" t="s">
        <v>35</v>
      </c>
      <c r="B105" s="265"/>
      <c r="C105" s="265"/>
      <c r="D105" s="265"/>
      <c r="E105" s="265"/>
      <c r="F105" s="265"/>
    </row>
    <row r="106" spans="1:6" s="15" customFormat="1" ht="32.25" customHeight="1">
      <c r="A106" s="262" t="s">
        <v>153</v>
      </c>
      <c r="B106" s="262"/>
      <c r="C106" s="262"/>
      <c r="D106" s="262"/>
      <c r="E106" s="262"/>
      <c r="F106" s="262"/>
    </row>
    <row r="107" spans="2:6" s="15" customFormat="1" ht="12.75">
      <c r="B107" s="8"/>
      <c r="C107" s="263" t="s">
        <v>101</v>
      </c>
      <c r="D107" s="263"/>
      <c r="E107" s="8" t="s">
        <v>33</v>
      </c>
      <c r="F107" s="10"/>
    </row>
    <row r="108" spans="2:6" s="15" customFormat="1" ht="12.75">
      <c r="B108" s="133"/>
      <c r="C108" s="134" t="s">
        <v>146</v>
      </c>
      <c r="D108" s="135" t="s">
        <v>148</v>
      </c>
      <c r="E108" s="28"/>
      <c r="F108" s="8"/>
    </row>
    <row r="109" spans="2:6" s="15" customFormat="1" ht="12.75">
      <c r="B109" s="133"/>
      <c r="C109" s="134" t="s">
        <v>147</v>
      </c>
      <c r="D109" s="135" t="s">
        <v>149</v>
      </c>
      <c r="E109" s="136"/>
      <c r="F109" s="10"/>
    </row>
    <row r="110" spans="1:6" s="15" customFormat="1" ht="12.75">
      <c r="A110" s="8"/>
      <c r="B110" s="8"/>
      <c r="C110" s="263" t="s">
        <v>38</v>
      </c>
      <c r="D110" s="263"/>
      <c r="E110" s="8" t="s">
        <v>33</v>
      </c>
      <c r="F110" s="10"/>
    </row>
    <row r="111" spans="2:6" s="15" customFormat="1" ht="12.75">
      <c r="B111" s="133"/>
      <c r="C111" s="134" t="s">
        <v>146</v>
      </c>
      <c r="D111" s="135" t="s">
        <v>150</v>
      </c>
      <c r="E111" s="28"/>
      <c r="F111" s="10"/>
    </row>
    <row r="112" spans="2:6" s="15" customFormat="1" ht="12.75">
      <c r="B112" s="133"/>
      <c r="C112" s="134" t="s">
        <v>147</v>
      </c>
      <c r="D112" s="135" t="s">
        <v>151</v>
      </c>
      <c r="E112" s="136"/>
      <c r="F112" s="10"/>
    </row>
    <row r="113" spans="2:6" s="15" customFormat="1" ht="12.75">
      <c r="B113" s="133"/>
      <c r="C113" s="154"/>
      <c r="D113" s="37"/>
      <c r="E113" s="155"/>
      <c r="F113" s="10"/>
    </row>
    <row r="114" spans="1:6" s="15" customFormat="1" ht="12.75">
      <c r="A114" s="265" t="s">
        <v>37</v>
      </c>
      <c r="B114" s="265"/>
      <c r="C114" s="265"/>
      <c r="D114" s="265"/>
      <c r="E114" s="265"/>
      <c r="F114" s="265"/>
    </row>
    <row r="115" spans="1:6" s="15" customFormat="1" ht="24.75" customHeight="1">
      <c r="A115" s="262" t="s">
        <v>152</v>
      </c>
      <c r="B115" s="262"/>
      <c r="C115" s="262"/>
      <c r="D115" s="262"/>
      <c r="E115" s="262"/>
      <c r="F115" s="262"/>
    </row>
    <row r="116" spans="2:6" s="15" customFormat="1" ht="12.75">
      <c r="B116" s="8"/>
      <c r="C116" s="263" t="s">
        <v>101</v>
      </c>
      <c r="D116" s="263"/>
      <c r="E116" s="8"/>
      <c r="F116" s="10"/>
    </row>
    <row r="117" spans="2:6" s="15" customFormat="1" ht="12.75">
      <c r="B117" s="8"/>
      <c r="C117" s="33" t="s">
        <v>94</v>
      </c>
      <c r="D117" s="138" t="s">
        <v>25</v>
      </c>
      <c r="E117" s="139" t="s">
        <v>33</v>
      </c>
      <c r="F117" s="10"/>
    </row>
    <row r="118" spans="2:6" s="15" customFormat="1" ht="12.75">
      <c r="B118" s="8"/>
      <c r="C118" s="35" t="s">
        <v>146</v>
      </c>
      <c r="D118" s="35" t="s">
        <v>164</v>
      </c>
      <c r="E118" s="29"/>
      <c r="F118" s="10"/>
    </row>
    <row r="119" spans="2:6" s="15" customFormat="1" ht="12.75">
      <c r="B119" s="8"/>
      <c r="C119" s="35" t="s">
        <v>147</v>
      </c>
      <c r="D119" s="35" t="s">
        <v>165</v>
      </c>
      <c r="E119" s="29">
        <v>40000</v>
      </c>
      <c r="F119" s="10"/>
    </row>
    <row r="120" spans="2:6" s="15" customFormat="1" ht="12.75">
      <c r="B120" s="8"/>
      <c r="C120" s="35" t="s">
        <v>154</v>
      </c>
      <c r="D120" s="35" t="s">
        <v>166</v>
      </c>
      <c r="E120" s="29"/>
      <c r="F120" s="10"/>
    </row>
    <row r="121" spans="2:6" s="15" customFormat="1" ht="12.75">
      <c r="B121" s="8"/>
      <c r="C121" s="35" t="s">
        <v>155</v>
      </c>
      <c r="D121" s="35" t="s">
        <v>167</v>
      </c>
      <c r="E121" s="29"/>
      <c r="F121" s="10"/>
    </row>
    <row r="122" spans="2:6" s="15" customFormat="1" ht="12.75">
      <c r="B122" s="8"/>
      <c r="C122" s="35" t="s">
        <v>156</v>
      </c>
      <c r="D122" s="35" t="s">
        <v>168</v>
      </c>
      <c r="E122" s="29"/>
      <c r="F122" s="10"/>
    </row>
    <row r="123" spans="2:6" s="15" customFormat="1" ht="12.75">
      <c r="B123" s="8"/>
      <c r="C123" s="35" t="s">
        <v>157</v>
      </c>
      <c r="D123" s="35" t="s">
        <v>169</v>
      </c>
      <c r="E123" s="29"/>
      <c r="F123" s="10"/>
    </row>
    <row r="124" spans="2:6" s="15" customFormat="1" ht="12.75">
      <c r="B124" s="8"/>
      <c r="C124" s="35" t="s">
        <v>158</v>
      </c>
      <c r="D124" s="35" t="s">
        <v>177</v>
      </c>
      <c r="E124" s="29"/>
      <c r="F124" s="10"/>
    </row>
    <row r="125" spans="2:6" s="15" customFormat="1" ht="12.75">
      <c r="B125" s="8"/>
      <c r="C125" s="35" t="s">
        <v>159</v>
      </c>
      <c r="D125" s="35" t="s">
        <v>170</v>
      </c>
      <c r="E125" s="29"/>
      <c r="F125" s="10"/>
    </row>
    <row r="126" spans="2:6" s="15" customFormat="1" ht="12.75">
      <c r="B126" s="8"/>
      <c r="C126" s="35" t="s">
        <v>160</v>
      </c>
      <c r="D126" s="35" t="s">
        <v>173</v>
      </c>
      <c r="E126" s="29"/>
      <c r="F126" s="10"/>
    </row>
    <row r="127" spans="2:6" s="15" customFormat="1" ht="12.75">
      <c r="B127" s="8"/>
      <c r="C127" s="35" t="s">
        <v>161</v>
      </c>
      <c r="D127" s="35" t="s">
        <v>174</v>
      </c>
      <c r="E127" s="29"/>
      <c r="F127" s="10"/>
    </row>
    <row r="128" spans="2:6" s="15" customFormat="1" ht="12.75">
      <c r="B128" s="8"/>
      <c r="C128" s="35" t="s">
        <v>162</v>
      </c>
      <c r="D128" s="35" t="s">
        <v>175</v>
      </c>
      <c r="E128" s="29"/>
      <c r="F128" s="10"/>
    </row>
    <row r="129" spans="2:6" s="15" customFormat="1" ht="12.75">
      <c r="B129" s="8"/>
      <c r="C129" s="35" t="s">
        <v>163</v>
      </c>
      <c r="D129" s="35" t="s">
        <v>176</v>
      </c>
      <c r="E129" s="29"/>
      <c r="F129" s="10"/>
    </row>
    <row r="130" spans="2:6" s="15" customFormat="1" ht="25.5">
      <c r="B130" s="8"/>
      <c r="C130" s="35" t="s">
        <v>178</v>
      </c>
      <c r="D130" s="153" t="s">
        <v>179</v>
      </c>
      <c r="E130" s="158">
        <f>935232</f>
        <v>935232</v>
      </c>
      <c r="F130" s="10"/>
    </row>
    <row r="131" spans="2:6" s="15" customFormat="1" ht="12.75">
      <c r="B131" s="8"/>
      <c r="C131" s="141"/>
      <c r="D131" s="142" t="s">
        <v>96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38</v>
      </c>
      <c r="D133" s="32"/>
      <c r="E133" s="137"/>
      <c r="F133" s="10"/>
    </row>
    <row r="134" spans="2:6" s="15" customFormat="1" ht="12.75">
      <c r="B134" s="8"/>
      <c r="C134" s="143" t="s">
        <v>94</v>
      </c>
      <c r="D134" s="143" t="s">
        <v>25</v>
      </c>
      <c r="E134" s="139" t="s">
        <v>95</v>
      </c>
      <c r="F134" s="10"/>
    </row>
    <row r="135" spans="2:6" s="15" customFormat="1" ht="12.75">
      <c r="B135" s="8"/>
      <c r="C135" s="30" t="s">
        <v>146</v>
      </c>
      <c r="D135" s="35" t="s">
        <v>180</v>
      </c>
      <c r="E135" s="34"/>
      <c r="F135" s="10"/>
    </row>
    <row r="136" spans="2:6" s="15" customFormat="1" ht="12.75">
      <c r="B136" s="8"/>
      <c r="C136" s="147" t="s">
        <v>147</v>
      </c>
      <c r="D136" s="35" t="s">
        <v>181</v>
      </c>
      <c r="E136" s="29">
        <v>40000</v>
      </c>
      <c r="F136" s="10"/>
    </row>
    <row r="137" spans="2:6" s="15" customFormat="1" ht="12.75">
      <c r="B137" s="8"/>
      <c r="C137" s="147" t="s">
        <v>154</v>
      </c>
      <c r="D137" s="35" t="s">
        <v>182</v>
      </c>
      <c r="E137" s="29"/>
      <c r="F137" s="10"/>
    </row>
    <row r="138" spans="2:6" s="15" customFormat="1" ht="12.75">
      <c r="B138" s="8"/>
      <c r="C138" s="147" t="s">
        <v>155</v>
      </c>
      <c r="D138" s="35" t="s">
        <v>183</v>
      </c>
      <c r="E138" s="29"/>
      <c r="F138" s="10"/>
    </row>
    <row r="139" spans="2:6" s="15" customFormat="1" ht="12.75">
      <c r="B139" s="8"/>
      <c r="C139" s="147" t="s">
        <v>156</v>
      </c>
      <c r="D139" s="35" t="s">
        <v>184</v>
      </c>
      <c r="E139" s="29"/>
      <c r="F139" s="10"/>
    </row>
    <row r="140" spans="2:6" s="15" customFormat="1" ht="12.75">
      <c r="B140" s="8"/>
      <c r="C140" s="147" t="s">
        <v>157</v>
      </c>
      <c r="D140" s="35" t="s">
        <v>185</v>
      </c>
      <c r="E140" s="29"/>
      <c r="F140" s="10"/>
    </row>
    <row r="141" spans="2:6" s="15" customFormat="1" ht="12.75">
      <c r="B141" s="8"/>
      <c r="C141" s="147" t="s">
        <v>158</v>
      </c>
      <c r="D141" s="35" t="s">
        <v>186</v>
      </c>
      <c r="E141" s="29"/>
      <c r="F141" s="10"/>
    </row>
    <row r="142" spans="2:6" s="15" customFormat="1" ht="12.75">
      <c r="B142" s="8"/>
      <c r="C142" s="147" t="s">
        <v>159</v>
      </c>
      <c r="D142" s="35" t="s">
        <v>187</v>
      </c>
      <c r="E142" s="29"/>
      <c r="F142" s="10"/>
    </row>
    <row r="143" spans="2:6" s="15" customFormat="1" ht="12.75">
      <c r="B143" s="8"/>
      <c r="C143" s="147" t="s">
        <v>160</v>
      </c>
      <c r="D143" s="35" t="s">
        <v>188</v>
      </c>
      <c r="E143" s="29"/>
      <c r="F143" s="10"/>
    </row>
    <row r="144" spans="2:6" s="15" customFormat="1" ht="12.75">
      <c r="B144" s="8"/>
      <c r="C144" s="147" t="s">
        <v>161</v>
      </c>
      <c r="D144" s="35" t="s">
        <v>189</v>
      </c>
      <c r="E144" s="29"/>
      <c r="F144" s="10"/>
    </row>
    <row r="145" spans="2:6" s="15" customFormat="1" ht="12.75">
      <c r="B145" s="8"/>
      <c r="C145" s="147" t="s">
        <v>162</v>
      </c>
      <c r="D145" s="35" t="s">
        <v>190</v>
      </c>
      <c r="E145" s="29"/>
      <c r="F145" s="10"/>
    </row>
    <row r="146" spans="2:6" s="15" customFormat="1" ht="12.75">
      <c r="B146" s="8"/>
      <c r="C146" s="122" t="s">
        <v>163</v>
      </c>
      <c r="D146" s="36" t="s">
        <v>191</v>
      </c>
      <c r="E146" s="31"/>
      <c r="F146" s="10"/>
    </row>
    <row r="147" spans="2:6" s="15" customFormat="1" ht="25.5">
      <c r="B147" s="8"/>
      <c r="C147" s="122" t="s">
        <v>178</v>
      </c>
      <c r="D147" s="36" t="s">
        <v>192</v>
      </c>
      <c r="E147" s="152">
        <f>935232</f>
        <v>935232</v>
      </c>
      <c r="F147" s="10"/>
    </row>
    <row r="148" spans="2:6" s="15" customFormat="1" ht="12.75">
      <c r="B148" s="8"/>
      <c r="C148" s="30"/>
      <c r="D148" s="26" t="s">
        <v>40</v>
      </c>
      <c r="E148" s="145"/>
      <c r="F148" s="10"/>
    </row>
    <row r="149" spans="2:6" s="15" customFormat="1" ht="12.75">
      <c r="B149" s="8"/>
      <c r="C149" s="30"/>
      <c r="D149" s="148" t="s">
        <v>126</v>
      </c>
      <c r="E149" s="149">
        <v>568255</v>
      </c>
      <c r="F149" s="10"/>
    </row>
    <row r="150" spans="2:6" s="15" customFormat="1" ht="12.75">
      <c r="B150" s="8"/>
      <c r="C150" s="30"/>
      <c r="D150" s="148" t="s">
        <v>127</v>
      </c>
      <c r="E150" s="149">
        <v>318177</v>
      </c>
      <c r="F150" s="10"/>
    </row>
    <row r="151" spans="2:6" s="15" customFormat="1" ht="12.75">
      <c r="B151" s="8"/>
      <c r="C151" s="30"/>
      <c r="D151" s="148" t="s">
        <v>128</v>
      </c>
      <c r="E151" s="149">
        <v>48800</v>
      </c>
      <c r="F151" s="10"/>
    </row>
    <row r="152" spans="2:6" s="15" customFormat="1" ht="12.75">
      <c r="B152" s="8"/>
      <c r="C152" s="30"/>
      <c r="D152" s="146" t="s">
        <v>107</v>
      </c>
      <c r="E152" s="145"/>
      <c r="F152" s="10"/>
    </row>
    <row r="153" spans="2:6" s="15" customFormat="1" ht="12.75">
      <c r="B153" s="8"/>
      <c r="C153" s="30"/>
      <c r="D153" s="148"/>
      <c r="E153" s="149"/>
      <c r="F153" s="10"/>
    </row>
    <row r="154" spans="2:6" s="15" customFormat="1" ht="12.75">
      <c r="B154" s="8"/>
      <c r="C154" s="123"/>
      <c r="D154" s="150"/>
      <c r="E154" s="151"/>
      <c r="F154" s="10"/>
    </row>
    <row r="155" spans="2:6" s="15" customFormat="1" ht="12.75">
      <c r="B155" s="8"/>
      <c r="C155" s="144"/>
      <c r="D155" s="140" t="s">
        <v>96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29" t="s">
        <v>39</v>
      </c>
      <c r="B157" s="229"/>
      <c r="C157" s="229"/>
      <c r="D157" s="229"/>
      <c r="E157" s="229"/>
      <c r="F157" s="229"/>
    </row>
    <row r="158" spans="1:6" s="15" customFormat="1" ht="30" customHeight="1">
      <c r="A158" s="268" t="s">
        <v>93</v>
      </c>
      <c r="B158" s="268"/>
      <c r="C158" s="268"/>
      <c r="D158" s="268"/>
      <c r="E158" s="268"/>
      <c r="F158" s="268"/>
    </row>
    <row r="159" spans="1:6" s="15" customFormat="1" ht="12.75">
      <c r="A159" s="25"/>
      <c r="B159" s="25"/>
      <c r="C159" s="113"/>
      <c r="D159" s="25"/>
      <c r="E159" s="25"/>
      <c r="F159" s="25"/>
    </row>
    <row r="160" spans="1:6" s="15" customFormat="1" ht="29.25" customHeight="1">
      <c r="A160" s="269" t="s">
        <v>130</v>
      </c>
      <c r="B160" s="269"/>
      <c r="C160" s="269"/>
      <c r="D160" s="269"/>
      <c r="E160" s="269"/>
      <c r="F160" s="269"/>
    </row>
    <row r="161" spans="1:6" s="15" customFormat="1" ht="12.75">
      <c r="A161" s="9"/>
      <c r="B161" s="42"/>
      <c r="C161" s="42"/>
      <c r="D161" s="24"/>
      <c r="E161" s="24"/>
      <c r="F161" s="102"/>
    </row>
    <row r="162" spans="1:6" s="15" customFormat="1" ht="12.75">
      <c r="A162" s="229" t="s">
        <v>81</v>
      </c>
      <c r="B162" s="229"/>
      <c r="C162" s="229"/>
      <c r="D162" s="229"/>
      <c r="E162" s="229"/>
      <c r="F162" s="229"/>
    </row>
    <row r="163" spans="1:6" s="15" customFormat="1" ht="12.75">
      <c r="A163" s="258" t="s">
        <v>76</v>
      </c>
      <c r="B163" s="258"/>
      <c r="C163" s="258"/>
      <c r="D163" s="258"/>
      <c r="E163" s="258"/>
      <c r="F163" s="258"/>
    </row>
    <row r="164" spans="1:6" s="15" customFormat="1" ht="12.75">
      <c r="A164" s="256" t="s">
        <v>99</v>
      </c>
      <c r="B164" s="256"/>
      <c r="C164" s="256"/>
      <c r="D164" s="256"/>
      <c r="E164" s="256"/>
      <c r="F164" s="256"/>
    </row>
    <row r="165" spans="1:6" s="15" customFormat="1" ht="12.75">
      <c r="A165" s="257" t="s">
        <v>78</v>
      </c>
      <c r="B165" s="257"/>
      <c r="C165" s="257"/>
      <c r="D165" s="257"/>
      <c r="E165" s="257"/>
      <c r="F165" s="257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4" t="s">
        <v>24</v>
      </c>
      <c r="D168" s="95" t="s">
        <v>101</v>
      </c>
      <c r="E168" s="96" t="s">
        <v>95</v>
      </c>
      <c r="F168" s="49"/>
    </row>
    <row r="169" spans="1:6" s="15" customFormat="1" ht="13.5">
      <c r="A169" s="69"/>
      <c r="B169" s="69"/>
      <c r="C169" s="94"/>
      <c r="D169" s="89" t="s">
        <v>105</v>
      </c>
      <c r="E169" s="159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113</v>
      </c>
      <c r="E170" s="160">
        <v>200000</v>
      </c>
      <c r="F170" s="49"/>
    </row>
    <row r="171" spans="3:5" ht="13.5">
      <c r="C171" s="266">
        <v>952</v>
      </c>
      <c r="D171" s="48" t="s">
        <v>102</v>
      </c>
      <c r="E171" s="160">
        <f>E172+E175</f>
        <v>7549212.9799999995</v>
      </c>
    </row>
    <row r="172" spans="3:5" ht="15.75">
      <c r="C172" s="266"/>
      <c r="D172" s="97" t="s">
        <v>100</v>
      </c>
      <c r="E172" s="161">
        <f>E173+E174</f>
        <v>3465437.9299999997</v>
      </c>
    </row>
    <row r="173" spans="3:5" ht="13.5">
      <c r="C173" s="266"/>
      <c r="D173" s="48" t="s">
        <v>114</v>
      </c>
      <c r="E173" s="160">
        <v>1465437.93</v>
      </c>
    </row>
    <row r="174" spans="3:5" ht="13.5">
      <c r="C174" s="266"/>
      <c r="D174" s="48" t="s">
        <v>124</v>
      </c>
      <c r="E174" s="160">
        <v>2000000</v>
      </c>
    </row>
    <row r="175" spans="3:5" ht="13.5">
      <c r="C175" s="266"/>
      <c r="D175" s="97" t="s">
        <v>103</v>
      </c>
      <c r="E175" s="162">
        <f>E176+E177</f>
        <v>4083775.05</v>
      </c>
    </row>
    <row r="176" spans="3:5" ht="13.5">
      <c r="C176" s="266"/>
      <c r="D176" s="48" t="s">
        <v>123</v>
      </c>
      <c r="E176" s="160">
        <v>987704.92</v>
      </c>
    </row>
    <row r="177" spans="3:5" ht="13.5">
      <c r="C177" s="267"/>
      <c r="D177" s="78" t="s">
        <v>104</v>
      </c>
      <c r="E177" s="163">
        <f>3337902.13-241832</f>
        <v>3096070.13</v>
      </c>
    </row>
    <row r="180" ht="13.5">
      <c r="E180" s="111">
        <v>5699011.55</v>
      </c>
    </row>
    <row r="181" ht="13.5">
      <c r="E181" s="111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2010-01-04T10:15:35Z</cp:lastPrinted>
  <dcterms:created xsi:type="dcterms:W3CDTF">2006-01-18T07:05:12Z</dcterms:created>
  <dcterms:modified xsi:type="dcterms:W3CDTF">2010-01-21T09:40:20Z</dcterms:modified>
  <cp:category/>
  <cp:version/>
  <cp:contentType/>
  <cp:contentStatus/>
</cp:coreProperties>
</file>